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PROJECT\2040 PBA Equity Analysis MTC Files\Reports and Data\OBAG\"/>
    </mc:Choice>
  </mc:AlternateContent>
  <bookViews>
    <workbookView xWindow="0" yWindow="0" windowWidth="23040" windowHeight="10260"/>
  </bookViews>
  <sheets>
    <sheet name="FinalRHNA" sheetId="3" r:id="rId1"/>
  </sheets>
  <definedNames>
    <definedName name="_xlnm._FilterDatabase" localSheetId="0" hidden="1">FinalRHNA!$B$9:$P$9</definedName>
  </definedNames>
  <calcPr calcId="152511"/>
</workbook>
</file>

<file path=xl/calcChain.xml><?xml version="1.0" encoding="utf-8"?>
<calcChain xmlns="http://schemas.openxmlformats.org/spreadsheetml/2006/main">
  <c r="F95" i="3" l="1"/>
  <c r="O62" i="3" l="1"/>
  <c r="O63" i="3"/>
  <c r="O64" i="3"/>
  <c r="O45" i="3"/>
  <c r="O46" i="3"/>
  <c r="O47" i="3"/>
  <c r="O48" i="3"/>
  <c r="O50" i="3"/>
  <c r="O52" i="3"/>
  <c r="O53" i="3"/>
  <c r="O54" i="3"/>
  <c r="O55" i="3"/>
  <c r="O56" i="3"/>
  <c r="O57" i="3"/>
  <c r="O58" i="3"/>
  <c r="O59" i="3"/>
  <c r="O60" i="3"/>
  <c r="O61" i="3"/>
  <c r="D37" i="3" l="1"/>
  <c r="O27" i="3" l="1"/>
  <c r="O28" i="3"/>
  <c r="O29" i="3"/>
  <c r="O30" i="3"/>
  <c r="O31" i="3"/>
  <c r="O32" i="3"/>
  <c r="O33" i="3"/>
  <c r="O34" i="3"/>
  <c r="O35" i="3"/>
  <c r="O36" i="3"/>
  <c r="O37" i="3"/>
  <c r="O38" i="3"/>
  <c r="O39" i="3"/>
  <c r="O40" i="3"/>
  <c r="O26" i="3"/>
  <c r="B167" i="3" l="1"/>
  <c r="B18" i="3" s="1"/>
  <c r="E167" i="3"/>
  <c r="E18" i="3" s="1"/>
  <c r="H167" i="3"/>
  <c r="H18" i="3" s="1"/>
  <c r="K167" i="3"/>
  <c r="K18" i="3" s="1"/>
  <c r="N157" i="3"/>
  <c r="N158" i="3"/>
  <c r="N159" i="3"/>
  <c r="N160" i="3"/>
  <c r="N161" i="3"/>
  <c r="N162" i="3"/>
  <c r="N163" i="3"/>
  <c r="N164" i="3"/>
  <c r="N165" i="3"/>
  <c r="N166" i="3"/>
  <c r="N145" i="3"/>
  <c r="N146" i="3"/>
  <c r="N147" i="3"/>
  <c r="N148" i="3"/>
  <c r="N149" i="3"/>
  <c r="N150" i="3"/>
  <c r="N151" i="3"/>
  <c r="N152" i="3"/>
  <c r="B153" i="3"/>
  <c r="B17" i="3" s="1"/>
  <c r="E153" i="3"/>
  <c r="E17" i="3" s="1"/>
  <c r="H153" i="3"/>
  <c r="H17" i="3" s="1"/>
  <c r="K153" i="3"/>
  <c r="K17" i="3" s="1"/>
  <c r="B141" i="3"/>
  <c r="B16" i="3" s="1"/>
  <c r="E141" i="3"/>
  <c r="E16" i="3" s="1"/>
  <c r="H141" i="3"/>
  <c r="H16" i="3" s="1"/>
  <c r="K141" i="3"/>
  <c r="K16" i="3" s="1"/>
  <c r="N125" i="3"/>
  <c r="N126" i="3"/>
  <c r="N127" i="3"/>
  <c r="N128" i="3"/>
  <c r="N129" i="3"/>
  <c r="N130" i="3"/>
  <c r="N131" i="3"/>
  <c r="N132" i="3"/>
  <c r="N133" i="3"/>
  <c r="N134" i="3"/>
  <c r="N135" i="3"/>
  <c r="N136" i="3"/>
  <c r="N137" i="3"/>
  <c r="N138" i="3"/>
  <c r="N139" i="3"/>
  <c r="N140" i="3"/>
  <c r="K121" i="3"/>
  <c r="K15" i="3" s="1"/>
  <c r="H121" i="3"/>
  <c r="H15" i="3" s="1"/>
  <c r="E121" i="3"/>
  <c r="E15" i="3" s="1"/>
  <c r="B121" i="3"/>
  <c r="B15" i="3" s="1"/>
  <c r="N100" i="3"/>
  <c r="N101" i="3"/>
  <c r="N102" i="3"/>
  <c r="N103" i="3"/>
  <c r="N104" i="3"/>
  <c r="N105" i="3"/>
  <c r="N106" i="3"/>
  <c r="N107" i="3"/>
  <c r="N108" i="3"/>
  <c r="N109" i="3"/>
  <c r="N110" i="3"/>
  <c r="N111" i="3"/>
  <c r="N112" i="3"/>
  <c r="N113" i="3"/>
  <c r="N114" i="3"/>
  <c r="N115" i="3"/>
  <c r="N116" i="3"/>
  <c r="N117" i="3"/>
  <c r="N118" i="3"/>
  <c r="N119" i="3"/>
  <c r="N120" i="3"/>
  <c r="O100" i="3"/>
  <c r="O101" i="3"/>
  <c r="O102" i="3"/>
  <c r="O103" i="3"/>
  <c r="O104" i="3"/>
  <c r="O105" i="3"/>
  <c r="O106" i="3"/>
  <c r="O107" i="3"/>
  <c r="O108" i="3"/>
  <c r="O109" i="3"/>
  <c r="O110" i="3"/>
  <c r="O111" i="3"/>
  <c r="O112" i="3"/>
  <c r="O113" i="3"/>
  <c r="O114" i="3"/>
  <c r="O115" i="3"/>
  <c r="O116" i="3"/>
  <c r="O117" i="3"/>
  <c r="O118" i="3"/>
  <c r="O119" i="3"/>
  <c r="O120" i="3"/>
  <c r="O95" i="3"/>
  <c r="N95" i="3"/>
  <c r="N96" i="3" s="1"/>
  <c r="K96" i="3"/>
  <c r="K14" i="3" s="1"/>
  <c r="H96" i="3"/>
  <c r="H14" i="3" s="1"/>
  <c r="E96" i="3"/>
  <c r="E14" i="3" s="1"/>
  <c r="B96" i="3"/>
  <c r="B14" i="3" s="1"/>
  <c r="E91" i="3"/>
  <c r="E13" i="3" s="1"/>
  <c r="H91" i="3"/>
  <c r="H13" i="3" s="1"/>
  <c r="K91" i="3"/>
  <c r="K13" i="3" s="1"/>
  <c r="N85" i="3"/>
  <c r="N86" i="3"/>
  <c r="N87" i="3"/>
  <c r="N88" i="3"/>
  <c r="N89" i="3"/>
  <c r="N90" i="3"/>
  <c r="B91" i="3"/>
  <c r="B13" i="3" s="1"/>
  <c r="K81" i="3"/>
  <c r="K12" i="3" s="1"/>
  <c r="H81" i="3"/>
  <c r="H12" i="3" s="1"/>
  <c r="E81" i="3"/>
  <c r="E12" i="3" s="1"/>
  <c r="N70" i="3"/>
  <c r="N71" i="3"/>
  <c r="N72" i="3"/>
  <c r="N73" i="3"/>
  <c r="N74" i="3"/>
  <c r="N75" i="3"/>
  <c r="N76" i="3"/>
  <c r="N77" i="3"/>
  <c r="N78" i="3"/>
  <c r="N79" i="3"/>
  <c r="N80" i="3"/>
  <c r="N69" i="3"/>
  <c r="B81" i="3"/>
  <c r="B12" i="3" s="1"/>
  <c r="N46" i="3"/>
  <c r="N47" i="3"/>
  <c r="N48" i="3"/>
  <c r="N49" i="3"/>
  <c r="N50" i="3"/>
  <c r="N51" i="3"/>
  <c r="N52" i="3"/>
  <c r="N53" i="3"/>
  <c r="N54" i="3"/>
  <c r="N55" i="3"/>
  <c r="N56" i="3"/>
  <c r="N57" i="3"/>
  <c r="N58" i="3"/>
  <c r="N59" i="3"/>
  <c r="N60" i="3"/>
  <c r="N61" i="3"/>
  <c r="N62" i="3"/>
  <c r="N63" i="3"/>
  <c r="N64" i="3"/>
  <c r="N45" i="3"/>
  <c r="N26" i="3"/>
  <c r="N27" i="3"/>
  <c r="N28" i="3"/>
  <c r="N29" i="3"/>
  <c r="N30" i="3"/>
  <c r="N31" i="3"/>
  <c r="N32" i="3"/>
  <c r="N33" i="3"/>
  <c r="N34" i="3"/>
  <c r="N35" i="3"/>
  <c r="N36" i="3"/>
  <c r="N37" i="3"/>
  <c r="N38" i="3"/>
  <c r="N39" i="3"/>
  <c r="N40" i="3"/>
  <c r="K41" i="3"/>
  <c r="H41" i="3"/>
  <c r="H10" i="3" s="1"/>
  <c r="E41" i="3"/>
  <c r="E10" i="3" s="1"/>
  <c r="K65" i="3"/>
  <c r="K11" i="3" s="1"/>
  <c r="H65" i="3"/>
  <c r="H11" i="3" s="1"/>
  <c r="E65" i="3"/>
  <c r="E11" i="3" s="1"/>
  <c r="B65" i="3"/>
  <c r="B11" i="3" s="1"/>
  <c r="B41" i="3"/>
  <c r="B10" i="3" s="1"/>
  <c r="E19" i="3" l="1"/>
  <c r="N14" i="3"/>
  <c r="N16" i="3"/>
  <c r="N17" i="3"/>
  <c r="B19" i="3"/>
  <c r="N15" i="3"/>
  <c r="N11" i="3"/>
  <c r="N41" i="3"/>
  <c r="K10" i="3"/>
  <c r="K19" i="3" s="1"/>
  <c r="N12" i="3"/>
  <c r="N13" i="3"/>
  <c r="H19" i="3"/>
  <c r="N18" i="3"/>
  <c r="N167" i="3"/>
  <c r="N153" i="3"/>
  <c r="N141" i="3"/>
  <c r="N121" i="3"/>
  <c r="N91" i="3"/>
  <c r="N81" i="3"/>
  <c r="N65" i="3"/>
  <c r="N10" i="3" l="1"/>
  <c r="N19" i="3"/>
  <c r="O158" i="3" l="1"/>
  <c r="P158" i="3" s="1"/>
  <c r="O159" i="3"/>
  <c r="P159" i="3" s="1"/>
  <c r="O160" i="3"/>
  <c r="O161" i="3"/>
  <c r="P161" i="3" s="1"/>
  <c r="O162" i="3"/>
  <c r="P162" i="3" s="1"/>
  <c r="O163" i="3"/>
  <c r="P163" i="3" s="1"/>
  <c r="O164" i="3"/>
  <c r="P164" i="3" s="1"/>
  <c r="O165" i="3"/>
  <c r="P165" i="3" s="1"/>
  <c r="O166" i="3"/>
  <c r="P166" i="3" s="1"/>
  <c r="O157" i="3"/>
  <c r="P157" i="3" s="1"/>
  <c r="P160" i="3"/>
  <c r="M158" i="3"/>
  <c r="M159" i="3"/>
  <c r="M160" i="3"/>
  <c r="M161" i="3"/>
  <c r="M162" i="3"/>
  <c r="M163" i="3"/>
  <c r="M164" i="3"/>
  <c r="M165" i="3"/>
  <c r="M166" i="3"/>
  <c r="J158" i="3"/>
  <c r="J159" i="3"/>
  <c r="J160" i="3"/>
  <c r="J161" i="3"/>
  <c r="J162" i="3"/>
  <c r="J163" i="3"/>
  <c r="J164" i="3"/>
  <c r="J165" i="3"/>
  <c r="J166" i="3"/>
  <c r="G158" i="3"/>
  <c r="G159" i="3"/>
  <c r="G160" i="3"/>
  <c r="G161" i="3"/>
  <c r="G162" i="3"/>
  <c r="G163" i="3"/>
  <c r="G164" i="3"/>
  <c r="G165" i="3"/>
  <c r="G166" i="3"/>
  <c r="M157" i="3"/>
  <c r="J157" i="3"/>
  <c r="G157" i="3"/>
  <c r="L167" i="3"/>
  <c r="M167" i="3" s="1"/>
  <c r="I167" i="3"/>
  <c r="I18" i="3" s="1"/>
  <c r="J18" i="3" s="1"/>
  <c r="F167" i="3"/>
  <c r="G167" i="3" s="1"/>
  <c r="C167" i="3"/>
  <c r="D167" i="3" s="1"/>
  <c r="D158" i="3"/>
  <c r="D159" i="3"/>
  <c r="D160" i="3"/>
  <c r="D161" i="3"/>
  <c r="D162" i="3"/>
  <c r="D163" i="3"/>
  <c r="D164" i="3"/>
  <c r="D165" i="3"/>
  <c r="D166" i="3"/>
  <c r="D157" i="3"/>
  <c r="O146" i="3"/>
  <c r="P146" i="3" s="1"/>
  <c r="O147" i="3"/>
  <c r="P147" i="3" s="1"/>
  <c r="O149" i="3"/>
  <c r="P149" i="3" s="1"/>
  <c r="O150" i="3"/>
  <c r="P150" i="3" s="1"/>
  <c r="O151" i="3"/>
  <c r="P151" i="3" s="1"/>
  <c r="O152" i="3"/>
  <c r="P152" i="3" s="1"/>
  <c r="O145" i="3"/>
  <c r="P145" i="3" s="1"/>
  <c r="M146" i="3"/>
  <c r="M147" i="3"/>
  <c r="M149" i="3"/>
  <c r="M150" i="3"/>
  <c r="M151" i="3"/>
  <c r="M152" i="3"/>
  <c r="J146" i="3"/>
  <c r="J147" i="3"/>
  <c r="J149" i="3"/>
  <c r="J150" i="3"/>
  <c r="J151" i="3"/>
  <c r="J152" i="3"/>
  <c r="G146" i="3"/>
  <c r="G147" i="3"/>
  <c r="G149" i="3"/>
  <c r="G150" i="3"/>
  <c r="G151" i="3"/>
  <c r="G152" i="3"/>
  <c r="D146" i="3"/>
  <c r="D147" i="3"/>
  <c r="D149" i="3"/>
  <c r="D150" i="3"/>
  <c r="D151" i="3"/>
  <c r="D152" i="3"/>
  <c r="M145" i="3"/>
  <c r="J145" i="3"/>
  <c r="G145" i="3"/>
  <c r="D145" i="3"/>
  <c r="L153" i="3"/>
  <c r="M153" i="3" s="1"/>
  <c r="I153" i="3"/>
  <c r="J153" i="3" s="1"/>
  <c r="F153" i="3"/>
  <c r="G153" i="3" s="1"/>
  <c r="C153" i="3"/>
  <c r="D153" i="3" s="1"/>
  <c r="O126" i="3"/>
  <c r="O127" i="3"/>
  <c r="P127" i="3" s="1"/>
  <c r="O128" i="3"/>
  <c r="P128" i="3" s="1"/>
  <c r="O129" i="3"/>
  <c r="P129" i="3" s="1"/>
  <c r="O130" i="3"/>
  <c r="P130" i="3" s="1"/>
  <c r="O131" i="3"/>
  <c r="P131" i="3" s="1"/>
  <c r="O132" i="3"/>
  <c r="P132" i="3" s="1"/>
  <c r="O133" i="3"/>
  <c r="P133" i="3" s="1"/>
  <c r="O134" i="3"/>
  <c r="P134" i="3" s="1"/>
  <c r="O135" i="3"/>
  <c r="P135" i="3" s="1"/>
  <c r="O136" i="3"/>
  <c r="P136" i="3" s="1"/>
  <c r="O137" i="3"/>
  <c r="P137" i="3" s="1"/>
  <c r="O139" i="3"/>
  <c r="P139" i="3" s="1"/>
  <c r="O140" i="3"/>
  <c r="P140" i="3" s="1"/>
  <c r="O125" i="3"/>
  <c r="L141" i="3"/>
  <c r="M141" i="3" s="1"/>
  <c r="I141" i="3"/>
  <c r="I16" i="3" s="1"/>
  <c r="J16" i="3" s="1"/>
  <c r="F141" i="3"/>
  <c r="G141" i="3" s="1"/>
  <c r="C141" i="3"/>
  <c r="C16" i="3" s="1"/>
  <c r="P126" i="3"/>
  <c r="M126" i="3"/>
  <c r="M127" i="3"/>
  <c r="M128" i="3"/>
  <c r="M129" i="3"/>
  <c r="M130" i="3"/>
  <c r="M131" i="3"/>
  <c r="M132" i="3"/>
  <c r="M133" i="3"/>
  <c r="M134" i="3"/>
  <c r="M135" i="3"/>
  <c r="M136" i="3"/>
  <c r="M137" i="3"/>
  <c r="M139" i="3"/>
  <c r="M140" i="3"/>
  <c r="M125" i="3"/>
  <c r="J126" i="3"/>
  <c r="J127" i="3"/>
  <c r="J128" i="3"/>
  <c r="J129" i="3"/>
  <c r="J130" i="3"/>
  <c r="J131" i="3"/>
  <c r="J132" i="3"/>
  <c r="J133" i="3"/>
  <c r="J134" i="3"/>
  <c r="J135" i="3"/>
  <c r="J136" i="3"/>
  <c r="J137" i="3"/>
  <c r="J139" i="3"/>
  <c r="J140" i="3"/>
  <c r="J125" i="3"/>
  <c r="G126" i="3"/>
  <c r="G127" i="3"/>
  <c r="G128" i="3"/>
  <c r="G129" i="3"/>
  <c r="G130" i="3"/>
  <c r="G131" i="3"/>
  <c r="G132" i="3"/>
  <c r="G133" i="3"/>
  <c r="G134" i="3"/>
  <c r="G135" i="3"/>
  <c r="G136" i="3"/>
  <c r="G137" i="3"/>
  <c r="G139" i="3"/>
  <c r="G140" i="3"/>
  <c r="G125" i="3"/>
  <c r="D126" i="3"/>
  <c r="D127" i="3"/>
  <c r="D128" i="3"/>
  <c r="D129" i="3"/>
  <c r="D130" i="3"/>
  <c r="D131" i="3"/>
  <c r="D132" i="3"/>
  <c r="D133" i="3"/>
  <c r="D134" i="3"/>
  <c r="D135" i="3"/>
  <c r="D136" i="3"/>
  <c r="D137" i="3"/>
  <c r="D139" i="3"/>
  <c r="D140" i="3"/>
  <c r="D125" i="3"/>
  <c r="P101" i="3"/>
  <c r="P102" i="3"/>
  <c r="P103" i="3"/>
  <c r="P104" i="3"/>
  <c r="P105" i="3"/>
  <c r="P106" i="3"/>
  <c r="P107" i="3"/>
  <c r="P108" i="3"/>
  <c r="P109" i="3"/>
  <c r="P110" i="3"/>
  <c r="P111" i="3"/>
  <c r="P112" i="3"/>
  <c r="P113" i="3"/>
  <c r="P114" i="3"/>
  <c r="P115" i="3"/>
  <c r="P116" i="3"/>
  <c r="P117" i="3"/>
  <c r="P118" i="3"/>
  <c r="P119" i="3"/>
  <c r="P120" i="3"/>
  <c r="P100" i="3"/>
  <c r="M101" i="3"/>
  <c r="M102" i="3"/>
  <c r="M103" i="3"/>
  <c r="M104" i="3"/>
  <c r="M105" i="3"/>
  <c r="M106" i="3"/>
  <c r="M107" i="3"/>
  <c r="M108" i="3"/>
  <c r="M109" i="3"/>
  <c r="M110" i="3"/>
  <c r="M111" i="3"/>
  <c r="M112" i="3"/>
  <c r="M113" i="3"/>
  <c r="M114" i="3"/>
  <c r="M115" i="3"/>
  <c r="M116" i="3"/>
  <c r="M117" i="3"/>
  <c r="M118" i="3"/>
  <c r="M119" i="3"/>
  <c r="M120" i="3"/>
  <c r="J101" i="3"/>
  <c r="J102" i="3"/>
  <c r="J103" i="3"/>
  <c r="J104" i="3"/>
  <c r="J105" i="3"/>
  <c r="J106" i="3"/>
  <c r="J107" i="3"/>
  <c r="J108" i="3"/>
  <c r="J109" i="3"/>
  <c r="J110" i="3"/>
  <c r="J111" i="3"/>
  <c r="J112" i="3"/>
  <c r="J113" i="3"/>
  <c r="J114" i="3"/>
  <c r="J115" i="3"/>
  <c r="J116" i="3"/>
  <c r="J117" i="3"/>
  <c r="J118" i="3"/>
  <c r="J119" i="3"/>
  <c r="J120" i="3"/>
  <c r="M100" i="3"/>
  <c r="J100" i="3"/>
  <c r="G101" i="3"/>
  <c r="G102" i="3"/>
  <c r="G103" i="3"/>
  <c r="G104" i="3"/>
  <c r="G105" i="3"/>
  <c r="G106" i="3"/>
  <c r="G107" i="3"/>
  <c r="G108" i="3"/>
  <c r="G109" i="3"/>
  <c r="G110" i="3"/>
  <c r="G111" i="3"/>
  <c r="G112" i="3"/>
  <c r="G113" i="3"/>
  <c r="G114" i="3"/>
  <c r="G115" i="3"/>
  <c r="G116" i="3"/>
  <c r="G117" i="3"/>
  <c r="G118" i="3"/>
  <c r="G119" i="3"/>
  <c r="G120" i="3"/>
  <c r="G100" i="3"/>
  <c r="D101" i="3"/>
  <c r="D102" i="3"/>
  <c r="D103" i="3"/>
  <c r="D104" i="3"/>
  <c r="D105" i="3"/>
  <c r="D106" i="3"/>
  <c r="D107" i="3"/>
  <c r="D108" i="3"/>
  <c r="D109" i="3"/>
  <c r="D110" i="3"/>
  <c r="D111" i="3"/>
  <c r="D112" i="3"/>
  <c r="D113" i="3"/>
  <c r="D114" i="3"/>
  <c r="D115" i="3"/>
  <c r="D116" i="3"/>
  <c r="D117" i="3"/>
  <c r="D118" i="3"/>
  <c r="D119" i="3"/>
  <c r="D120" i="3"/>
  <c r="D100" i="3"/>
  <c r="L121" i="3"/>
  <c r="M121" i="3" s="1"/>
  <c r="I121" i="3"/>
  <c r="I15" i="3" s="1"/>
  <c r="J15" i="3" s="1"/>
  <c r="F121" i="3"/>
  <c r="F15" i="3" s="1"/>
  <c r="G15" i="3" s="1"/>
  <c r="C121" i="3"/>
  <c r="D121" i="3" s="1"/>
  <c r="O86" i="3"/>
  <c r="P86" i="3" s="1"/>
  <c r="O87" i="3"/>
  <c r="P87" i="3" s="1"/>
  <c r="O88" i="3"/>
  <c r="P88" i="3" s="1"/>
  <c r="O89" i="3"/>
  <c r="P89" i="3" s="1"/>
  <c r="O90" i="3"/>
  <c r="P90" i="3" s="1"/>
  <c r="O85" i="3"/>
  <c r="P85" i="3" s="1"/>
  <c r="M86" i="3"/>
  <c r="M87" i="3"/>
  <c r="M88" i="3"/>
  <c r="M89" i="3"/>
  <c r="M90" i="3"/>
  <c r="J86" i="3"/>
  <c r="J87" i="3"/>
  <c r="J88" i="3"/>
  <c r="J89" i="3"/>
  <c r="J90" i="3"/>
  <c r="G86" i="3"/>
  <c r="G87" i="3"/>
  <c r="G88" i="3"/>
  <c r="G89" i="3"/>
  <c r="G90" i="3"/>
  <c r="M85" i="3"/>
  <c r="J85" i="3"/>
  <c r="G85" i="3"/>
  <c r="D86" i="3"/>
  <c r="D87" i="3"/>
  <c r="D88" i="3"/>
  <c r="D89" i="3"/>
  <c r="D90" i="3"/>
  <c r="D85" i="3"/>
  <c r="L91" i="3"/>
  <c r="L13" i="3" s="1"/>
  <c r="M13" i="3" s="1"/>
  <c r="I91" i="3"/>
  <c r="I13" i="3" s="1"/>
  <c r="J13" i="3" s="1"/>
  <c r="F91" i="3"/>
  <c r="F13" i="3" s="1"/>
  <c r="G13" i="3" s="1"/>
  <c r="C91" i="3"/>
  <c r="C13" i="3" s="1"/>
  <c r="M95" i="3"/>
  <c r="J95" i="3"/>
  <c r="G95" i="3"/>
  <c r="D95" i="3"/>
  <c r="O96" i="3"/>
  <c r="P96" i="3" s="1"/>
  <c r="L96" i="3"/>
  <c r="L14" i="3" s="1"/>
  <c r="M14" i="3" s="1"/>
  <c r="I96" i="3"/>
  <c r="I14" i="3" s="1"/>
  <c r="J14" i="3" s="1"/>
  <c r="F96" i="3"/>
  <c r="G96" i="3" s="1"/>
  <c r="C96" i="3"/>
  <c r="D96" i="3" s="1"/>
  <c r="O70" i="3"/>
  <c r="O72" i="3"/>
  <c r="P72" i="3" s="1"/>
  <c r="O73" i="3"/>
  <c r="P73" i="3" s="1"/>
  <c r="O74" i="3"/>
  <c r="P74" i="3" s="1"/>
  <c r="O75" i="3"/>
  <c r="P75" i="3" s="1"/>
  <c r="O76" i="3"/>
  <c r="P76" i="3" s="1"/>
  <c r="O77" i="3"/>
  <c r="P77" i="3" s="1"/>
  <c r="O78" i="3"/>
  <c r="P78" i="3" s="1"/>
  <c r="O79" i="3"/>
  <c r="P79" i="3" s="1"/>
  <c r="O80" i="3"/>
  <c r="P80" i="3" s="1"/>
  <c r="O69" i="3"/>
  <c r="P69" i="3" s="1"/>
  <c r="L81" i="3"/>
  <c r="L12" i="3" s="1"/>
  <c r="M12" i="3" s="1"/>
  <c r="I81" i="3"/>
  <c r="J81" i="3" s="1"/>
  <c r="F81" i="3"/>
  <c r="G81" i="3" s="1"/>
  <c r="C81" i="3"/>
  <c r="D81" i="3" s="1"/>
  <c r="P70" i="3"/>
  <c r="M70" i="3"/>
  <c r="M72" i="3"/>
  <c r="M73" i="3"/>
  <c r="M74" i="3"/>
  <c r="M75" i="3"/>
  <c r="M76" i="3"/>
  <c r="M77" i="3"/>
  <c r="M78" i="3"/>
  <c r="M79" i="3"/>
  <c r="M80" i="3"/>
  <c r="J70" i="3"/>
  <c r="J72" i="3"/>
  <c r="J73" i="3"/>
  <c r="J74" i="3"/>
  <c r="J75" i="3"/>
  <c r="J76" i="3"/>
  <c r="J77" i="3"/>
  <c r="J78" i="3"/>
  <c r="J79" i="3"/>
  <c r="J80" i="3"/>
  <c r="G70" i="3"/>
  <c r="G72" i="3"/>
  <c r="G73" i="3"/>
  <c r="G74" i="3"/>
  <c r="G75" i="3"/>
  <c r="G76" i="3"/>
  <c r="G77" i="3"/>
  <c r="G78" i="3"/>
  <c r="G79" i="3"/>
  <c r="G80" i="3"/>
  <c r="M69" i="3"/>
  <c r="J69" i="3"/>
  <c r="G69" i="3"/>
  <c r="D70" i="3"/>
  <c r="D72" i="3"/>
  <c r="D73" i="3"/>
  <c r="D74" i="3"/>
  <c r="D75" i="3"/>
  <c r="D76" i="3"/>
  <c r="D77" i="3"/>
  <c r="D78" i="3"/>
  <c r="D79" i="3"/>
  <c r="D80" i="3"/>
  <c r="D69" i="3"/>
  <c r="G46" i="3"/>
  <c r="G47" i="3"/>
  <c r="G48" i="3"/>
  <c r="G50" i="3"/>
  <c r="G52" i="3"/>
  <c r="G53" i="3"/>
  <c r="G54" i="3"/>
  <c r="G55" i="3"/>
  <c r="G56" i="3"/>
  <c r="G57" i="3"/>
  <c r="G58" i="3"/>
  <c r="G59" i="3"/>
  <c r="G60" i="3"/>
  <c r="G61" i="3"/>
  <c r="G62" i="3"/>
  <c r="G63" i="3"/>
  <c r="G64" i="3"/>
  <c r="P52" i="3"/>
  <c r="P53" i="3"/>
  <c r="P54" i="3"/>
  <c r="P55" i="3"/>
  <c r="P56" i="3"/>
  <c r="P57" i="3"/>
  <c r="P58" i="3"/>
  <c r="P59" i="3"/>
  <c r="P60" i="3"/>
  <c r="P61" i="3"/>
  <c r="P62" i="3"/>
  <c r="P63" i="3"/>
  <c r="P64" i="3"/>
  <c r="P45" i="3"/>
  <c r="P46" i="3"/>
  <c r="P47" i="3"/>
  <c r="P48" i="3"/>
  <c r="P50" i="3"/>
  <c r="M46" i="3"/>
  <c r="M47" i="3"/>
  <c r="M48" i="3"/>
  <c r="M50" i="3"/>
  <c r="M52" i="3"/>
  <c r="M53" i="3"/>
  <c r="M54" i="3"/>
  <c r="M55" i="3"/>
  <c r="M56" i="3"/>
  <c r="M57" i="3"/>
  <c r="M58" i="3"/>
  <c r="M59" i="3"/>
  <c r="M60" i="3"/>
  <c r="M61" i="3"/>
  <c r="M62" i="3"/>
  <c r="M63" i="3"/>
  <c r="M64" i="3"/>
  <c r="J46" i="3"/>
  <c r="J47" i="3"/>
  <c r="J48" i="3"/>
  <c r="J50" i="3"/>
  <c r="J52" i="3"/>
  <c r="J53" i="3"/>
  <c r="J54" i="3"/>
  <c r="J55" i="3"/>
  <c r="J56" i="3"/>
  <c r="J57" i="3"/>
  <c r="J58" i="3"/>
  <c r="J59" i="3"/>
  <c r="J60" i="3"/>
  <c r="J61" i="3"/>
  <c r="J62" i="3"/>
  <c r="J63" i="3"/>
  <c r="J64" i="3"/>
  <c r="M45" i="3"/>
  <c r="J45" i="3"/>
  <c r="G45" i="3"/>
  <c r="D46" i="3"/>
  <c r="D47" i="3"/>
  <c r="D48" i="3"/>
  <c r="D50" i="3"/>
  <c r="D52" i="3"/>
  <c r="D53" i="3"/>
  <c r="D54" i="3"/>
  <c r="D55" i="3"/>
  <c r="D56" i="3"/>
  <c r="D57" i="3"/>
  <c r="D58" i="3"/>
  <c r="D59" i="3"/>
  <c r="D60" i="3"/>
  <c r="D61" i="3"/>
  <c r="D62" i="3"/>
  <c r="D63" i="3"/>
  <c r="D64" i="3"/>
  <c r="D45" i="3"/>
  <c r="L65" i="3"/>
  <c r="L11" i="3" s="1"/>
  <c r="M11" i="3" s="1"/>
  <c r="I65" i="3"/>
  <c r="I11" i="3" s="1"/>
  <c r="J11" i="3" s="1"/>
  <c r="F65" i="3"/>
  <c r="F11" i="3" s="1"/>
  <c r="G11" i="3" s="1"/>
  <c r="C65" i="3"/>
  <c r="C11" i="3" s="1"/>
  <c r="P27" i="3"/>
  <c r="P28" i="3"/>
  <c r="P29" i="3"/>
  <c r="P30" i="3"/>
  <c r="P31" i="3"/>
  <c r="P32" i="3"/>
  <c r="P33" i="3"/>
  <c r="P34" i="3"/>
  <c r="P35" i="3"/>
  <c r="P36" i="3"/>
  <c r="P37" i="3"/>
  <c r="P38" i="3"/>
  <c r="P39" i="3"/>
  <c r="P40" i="3"/>
  <c r="P26" i="3"/>
  <c r="M27" i="3"/>
  <c r="M28" i="3"/>
  <c r="M29" i="3"/>
  <c r="M30" i="3"/>
  <c r="M31" i="3"/>
  <c r="M32" i="3"/>
  <c r="M33" i="3"/>
  <c r="M34" i="3"/>
  <c r="M35" i="3"/>
  <c r="M36" i="3"/>
  <c r="M37" i="3"/>
  <c r="M38" i="3"/>
  <c r="M39" i="3"/>
  <c r="M40" i="3"/>
  <c r="M26" i="3"/>
  <c r="J27" i="3"/>
  <c r="J28" i="3"/>
  <c r="J29" i="3"/>
  <c r="J30" i="3"/>
  <c r="J31" i="3"/>
  <c r="J32" i="3"/>
  <c r="J33" i="3"/>
  <c r="J34" i="3"/>
  <c r="J35" i="3"/>
  <c r="J36" i="3"/>
  <c r="J37" i="3"/>
  <c r="J38" i="3"/>
  <c r="J39" i="3"/>
  <c r="J40" i="3"/>
  <c r="J26" i="3"/>
  <c r="G27" i="3"/>
  <c r="G28" i="3"/>
  <c r="G29" i="3"/>
  <c r="G30" i="3"/>
  <c r="G31" i="3"/>
  <c r="G32" i="3"/>
  <c r="G33" i="3"/>
  <c r="G34" i="3"/>
  <c r="G35" i="3"/>
  <c r="G36" i="3"/>
  <c r="G37" i="3"/>
  <c r="G38" i="3"/>
  <c r="G39" i="3"/>
  <c r="G40" i="3"/>
  <c r="G26" i="3"/>
  <c r="L41" i="3"/>
  <c r="L10" i="3" s="1"/>
  <c r="I41" i="3"/>
  <c r="I10" i="3" s="1"/>
  <c r="F41" i="3"/>
  <c r="F10" i="3" s="1"/>
  <c r="D27" i="3"/>
  <c r="D28" i="3"/>
  <c r="D29" i="3"/>
  <c r="D30" i="3"/>
  <c r="D31" i="3"/>
  <c r="D32" i="3"/>
  <c r="D33" i="3"/>
  <c r="D34" i="3"/>
  <c r="D35" i="3"/>
  <c r="D36" i="3"/>
  <c r="D38" i="3"/>
  <c r="D39" i="3"/>
  <c r="D40" i="3"/>
  <c r="D26" i="3"/>
  <c r="C41" i="3"/>
  <c r="C10" i="3" s="1"/>
  <c r="D141" i="3" l="1"/>
  <c r="D41" i="3"/>
  <c r="J141" i="3"/>
  <c r="M81" i="3"/>
  <c r="J96" i="3"/>
  <c r="M96" i="3"/>
  <c r="D91" i="3"/>
  <c r="M91" i="3"/>
  <c r="F18" i="3"/>
  <c r="G18" i="3" s="1"/>
  <c r="L18" i="3"/>
  <c r="M18" i="3" s="1"/>
  <c r="G91" i="3"/>
  <c r="P95" i="3"/>
  <c r="C17" i="3"/>
  <c r="D17" i="3" s="1"/>
  <c r="J10" i="3"/>
  <c r="M10" i="3"/>
  <c r="O10" i="3"/>
  <c r="P10" i="3" s="1"/>
  <c r="D10" i="3"/>
  <c r="D13" i="3"/>
  <c r="O13" i="3"/>
  <c r="P13" i="3" s="1"/>
  <c r="G10" i="3"/>
  <c r="O11" i="3"/>
  <c r="P11" i="3" s="1"/>
  <c r="D11" i="3"/>
  <c r="D16" i="3"/>
  <c r="G41" i="3"/>
  <c r="O81" i="3"/>
  <c r="P81" i="3" s="1"/>
  <c r="J91" i="3"/>
  <c r="J121" i="3"/>
  <c r="G121" i="3"/>
  <c r="C15" i="3"/>
  <c r="F12" i="3"/>
  <c r="G12" i="3" s="1"/>
  <c r="F16" i="3"/>
  <c r="G16" i="3" s="1"/>
  <c r="I12" i="3"/>
  <c r="J12" i="3" s="1"/>
  <c r="L17" i="3"/>
  <c r="M17" i="3" s="1"/>
  <c r="C14" i="3"/>
  <c r="J41" i="3"/>
  <c r="M41" i="3"/>
  <c r="O41" i="3"/>
  <c r="P41" i="3" s="1"/>
  <c r="O91" i="3"/>
  <c r="P91" i="3" s="1"/>
  <c r="J167" i="3"/>
  <c r="F17" i="3"/>
  <c r="G17" i="3" s="1"/>
  <c r="I17" i="3"/>
  <c r="J17" i="3" s="1"/>
  <c r="G65" i="3"/>
  <c r="O121" i="3"/>
  <c r="P121" i="3" s="1"/>
  <c r="C12" i="3"/>
  <c r="F14" i="3"/>
  <c r="G14" i="3" s="1"/>
  <c r="L15" i="3"/>
  <c r="M15" i="3" s="1"/>
  <c r="D65" i="3"/>
  <c r="J65" i="3"/>
  <c r="M65" i="3"/>
  <c r="C18" i="3"/>
  <c r="L16" i="3"/>
  <c r="M16" i="3" s="1"/>
  <c r="O167" i="3"/>
  <c r="P167" i="3" s="1"/>
  <c r="O153" i="3"/>
  <c r="P153" i="3" s="1"/>
  <c r="O141" i="3"/>
  <c r="P141" i="3" s="1"/>
  <c r="P125" i="3"/>
  <c r="O65" i="3"/>
  <c r="P65" i="3" s="1"/>
  <c r="O14" i="3" l="1"/>
  <c r="P14" i="3" s="1"/>
  <c r="D14" i="3"/>
  <c r="O12" i="3"/>
  <c r="P12" i="3" s="1"/>
  <c r="D12" i="3"/>
  <c r="O17" i="3"/>
  <c r="P17" i="3" s="1"/>
  <c r="C19" i="3"/>
  <c r="L19" i="3"/>
  <c r="O16" i="3"/>
  <c r="P16" i="3" s="1"/>
  <c r="F19" i="3"/>
  <c r="D18" i="3"/>
  <c r="O18" i="3"/>
  <c r="P18" i="3" s="1"/>
  <c r="O15" i="3"/>
  <c r="P15" i="3" s="1"/>
  <c r="D15" i="3"/>
  <c r="I19" i="3"/>
  <c r="M19" i="3" l="1"/>
  <c r="J19" i="3"/>
  <c r="O19" i="3"/>
  <c r="P19" i="3" s="1"/>
  <c r="D19" i="3"/>
  <c r="G19" i="3"/>
</calcChain>
</file>

<file path=xl/sharedStrings.xml><?xml version="1.0" encoding="utf-8"?>
<sst xmlns="http://schemas.openxmlformats.org/spreadsheetml/2006/main" count="369" uniqueCount="141">
  <si>
    <t>Very Low (0-50% AMI)</t>
  </si>
  <si>
    <t>Low (50-80% AMI)</t>
  </si>
  <si>
    <t>Moderate (80-120% AMI)</t>
  </si>
  <si>
    <t>Above Moderate (120%+ AMI)</t>
  </si>
  <si>
    <t>Total</t>
  </si>
  <si>
    <t>Bay Area</t>
  </si>
  <si>
    <t>RHNA</t>
  </si>
  <si>
    <t>Permits Issued</t>
  </si>
  <si>
    <t>Percent of RHNA Met</t>
  </si>
  <si>
    <t>ALAMEDA COUNTY</t>
  </si>
  <si>
    <t>Alameda</t>
  </si>
  <si>
    <t>Berkeley</t>
  </si>
  <si>
    <t>Dublin</t>
  </si>
  <si>
    <t>Livermore</t>
  </si>
  <si>
    <t>Newark</t>
  </si>
  <si>
    <t>Oakland</t>
  </si>
  <si>
    <t>Piedmont</t>
  </si>
  <si>
    <t>Union City</t>
  </si>
  <si>
    <t xml:space="preserve">Alameda County </t>
  </si>
  <si>
    <t>Antioch</t>
  </si>
  <si>
    <t>Martinez</t>
  </si>
  <si>
    <t>Orinda</t>
  </si>
  <si>
    <t>Pittsburg</t>
  </si>
  <si>
    <t>Pleasant Hill</t>
  </si>
  <si>
    <t>San Ramon</t>
  </si>
  <si>
    <t>County Totals</t>
  </si>
  <si>
    <t>Larkspur</t>
  </si>
  <si>
    <t>San Rafael</t>
  </si>
  <si>
    <t>Napa</t>
  </si>
  <si>
    <t>Belmont</t>
  </si>
  <si>
    <t>Pacifica</t>
  </si>
  <si>
    <t>Redwood City</t>
  </si>
  <si>
    <t>San Bruno</t>
  </si>
  <si>
    <t>San Mateo</t>
  </si>
  <si>
    <t>South San Francisco</t>
  </si>
  <si>
    <t>Campbell</t>
  </si>
  <si>
    <t>Cupertino</t>
  </si>
  <si>
    <t>Los Altos Hills</t>
  </si>
  <si>
    <t>Milpitas</t>
  </si>
  <si>
    <t>Palo Alto</t>
  </si>
  <si>
    <t>Santa Clara County</t>
  </si>
  <si>
    <t>Fairfield</t>
  </si>
  <si>
    <t>Suisun City</t>
  </si>
  <si>
    <t>Vallejo</t>
  </si>
  <si>
    <t>Cloverdale</t>
  </si>
  <si>
    <t>Cotati</t>
  </si>
  <si>
    <t>Santa Rosa</t>
  </si>
  <si>
    <t>Sonoma</t>
  </si>
  <si>
    <t>Windsor</t>
  </si>
  <si>
    <t>CONTRA COSTA COUNTY</t>
  </si>
  <si>
    <t>Richmond</t>
  </si>
  <si>
    <t>MARIN COUNTY</t>
  </si>
  <si>
    <t>NAPA COUNTY</t>
  </si>
  <si>
    <t>San Francisco</t>
  </si>
  <si>
    <t>SAN MATEO COUNTY</t>
  </si>
  <si>
    <t>SANTA CLARA COUNTY</t>
  </si>
  <si>
    <t>Santa Clara</t>
  </si>
  <si>
    <t>SOLANO COUNTY</t>
  </si>
  <si>
    <t>SONOMA COUNTY</t>
  </si>
  <si>
    <t>Contra Costa</t>
  </si>
  <si>
    <t>Marin</t>
  </si>
  <si>
    <t>Solano</t>
  </si>
  <si>
    <t>Bay Area Totals</t>
  </si>
  <si>
    <t xml:space="preserve">SAN FRANCISCO </t>
  </si>
  <si>
    <t>American Canyon*</t>
  </si>
  <si>
    <t>Tiburon*</t>
  </si>
  <si>
    <t>Mill Valley*</t>
  </si>
  <si>
    <t>Emeryville*</t>
  </si>
  <si>
    <t>Concord*</t>
  </si>
  <si>
    <t>Contra Costa County*</t>
  </si>
  <si>
    <t>Oakley*</t>
  </si>
  <si>
    <t>Los Gatos*</t>
  </si>
  <si>
    <t>Foster City*</t>
  </si>
  <si>
    <t>Calistoga*</t>
  </si>
  <si>
    <t>Benicia*</t>
  </si>
  <si>
    <t>For more information and other housing datatsets please visit ABAG's website at www.abag.ca.gov/planning/housing</t>
  </si>
  <si>
    <t>Lafayette</t>
  </si>
  <si>
    <t>San Anselmo</t>
  </si>
  <si>
    <t>Portola Valley*</t>
  </si>
  <si>
    <t>Solano County</t>
  </si>
  <si>
    <t>Rohnert Park</t>
  </si>
  <si>
    <t>2 Data from 2015 APR</t>
  </si>
  <si>
    <r>
      <t>Corte Madera</t>
    </r>
    <r>
      <rPr>
        <vertAlign val="superscript"/>
        <sz val="12"/>
        <color theme="1"/>
        <rFont val="Calibri"/>
        <family val="2"/>
        <scheme val="minor"/>
      </rPr>
      <t>2</t>
    </r>
  </si>
  <si>
    <r>
      <t>Ross</t>
    </r>
    <r>
      <rPr>
        <vertAlign val="superscript"/>
        <sz val="12"/>
        <color theme="1"/>
        <rFont val="Calibri"/>
        <family val="2"/>
        <scheme val="minor"/>
      </rPr>
      <t>2</t>
    </r>
  </si>
  <si>
    <r>
      <t>Monte Sereno</t>
    </r>
    <r>
      <rPr>
        <vertAlign val="superscript"/>
        <sz val="12"/>
        <color theme="1"/>
        <rFont val="Calibri"/>
        <family val="2"/>
        <scheme val="minor"/>
      </rPr>
      <t>2</t>
    </r>
  </si>
  <si>
    <t>Novato</t>
  </si>
  <si>
    <t>Moraga*</t>
  </si>
  <si>
    <r>
      <t>San Pablo</t>
    </r>
    <r>
      <rPr>
        <vertAlign val="superscript"/>
        <sz val="12"/>
        <color theme="1"/>
        <rFont val="Calibri"/>
        <family val="2"/>
        <scheme val="minor"/>
      </rPr>
      <t>1</t>
    </r>
  </si>
  <si>
    <r>
      <t>Marin County*</t>
    </r>
    <r>
      <rPr>
        <vertAlign val="superscript"/>
        <sz val="12"/>
        <color theme="1"/>
        <rFont val="Calibri"/>
        <family val="2"/>
        <scheme val="minor"/>
      </rPr>
      <t>1</t>
    </r>
  </si>
  <si>
    <r>
      <t>Sausalito</t>
    </r>
    <r>
      <rPr>
        <vertAlign val="superscript"/>
        <sz val="12"/>
        <color theme="1"/>
        <rFont val="Calibri"/>
        <family val="2"/>
        <scheme val="minor"/>
      </rPr>
      <t>1</t>
    </r>
  </si>
  <si>
    <r>
      <t>Yountville</t>
    </r>
    <r>
      <rPr>
        <vertAlign val="superscript"/>
        <sz val="12"/>
        <color theme="1"/>
        <rFont val="Calibri"/>
        <family val="2"/>
        <scheme val="minor"/>
      </rPr>
      <t>1</t>
    </r>
  </si>
  <si>
    <r>
      <t>St. Helena</t>
    </r>
    <r>
      <rPr>
        <vertAlign val="superscript"/>
        <sz val="12"/>
        <color theme="1"/>
        <rFont val="Calibri"/>
        <family val="2"/>
        <scheme val="minor"/>
      </rPr>
      <t>1</t>
    </r>
  </si>
  <si>
    <r>
      <t>Atherton</t>
    </r>
    <r>
      <rPr>
        <vertAlign val="superscript"/>
        <sz val="12"/>
        <color theme="1"/>
        <rFont val="Calibri"/>
        <family val="2"/>
        <scheme val="minor"/>
      </rPr>
      <t>1</t>
    </r>
  </si>
  <si>
    <r>
      <t>Burlingame</t>
    </r>
    <r>
      <rPr>
        <vertAlign val="superscript"/>
        <sz val="12"/>
        <color theme="1"/>
        <rFont val="Calibri"/>
        <family val="2"/>
        <scheme val="minor"/>
      </rPr>
      <t>1</t>
    </r>
  </si>
  <si>
    <r>
      <t>Daly City</t>
    </r>
    <r>
      <rPr>
        <vertAlign val="superscript"/>
        <sz val="12"/>
        <color theme="1"/>
        <rFont val="Calibri"/>
        <family val="2"/>
        <scheme val="minor"/>
      </rPr>
      <t>1</t>
    </r>
  </si>
  <si>
    <r>
      <t>Menlo Park</t>
    </r>
    <r>
      <rPr>
        <vertAlign val="superscript"/>
        <sz val="12"/>
        <color theme="1"/>
        <rFont val="Calibri"/>
        <family val="2"/>
        <scheme val="minor"/>
      </rPr>
      <t>1</t>
    </r>
  </si>
  <si>
    <r>
      <t>San Mateo County</t>
    </r>
    <r>
      <rPr>
        <vertAlign val="superscript"/>
        <sz val="12"/>
        <color theme="1"/>
        <rFont val="Calibri"/>
        <family val="2"/>
        <scheme val="minor"/>
      </rPr>
      <t>1</t>
    </r>
  </si>
  <si>
    <r>
      <t>Woodside</t>
    </r>
    <r>
      <rPr>
        <vertAlign val="superscript"/>
        <sz val="12"/>
        <color theme="1"/>
        <rFont val="Calibri"/>
        <family val="2"/>
        <scheme val="minor"/>
      </rPr>
      <t>1</t>
    </r>
  </si>
  <si>
    <r>
      <t>Gilroy</t>
    </r>
    <r>
      <rPr>
        <vertAlign val="superscript"/>
        <sz val="12"/>
        <color theme="1"/>
        <rFont val="Calibri"/>
        <family val="2"/>
        <scheme val="minor"/>
      </rPr>
      <t>1</t>
    </r>
  </si>
  <si>
    <r>
      <t>Dixon</t>
    </r>
    <r>
      <rPr>
        <vertAlign val="superscript"/>
        <sz val="12"/>
        <color theme="1"/>
        <rFont val="Calibri"/>
        <family val="2"/>
        <scheme val="minor"/>
      </rPr>
      <t>1</t>
    </r>
  </si>
  <si>
    <r>
      <t>Sebastopol</t>
    </r>
    <r>
      <rPr>
        <vertAlign val="superscript"/>
        <sz val="12"/>
        <color theme="1"/>
        <rFont val="Calibri"/>
        <family val="2"/>
        <scheme val="minor"/>
      </rPr>
      <t>1</t>
    </r>
  </si>
  <si>
    <t>Napa County</t>
  </si>
  <si>
    <t>Pleasanton*</t>
  </si>
  <si>
    <t>Fremont</t>
  </si>
  <si>
    <t>Brentwood</t>
  </si>
  <si>
    <t>Mountain View</t>
  </si>
  <si>
    <t>Petaluma*</t>
  </si>
  <si>
    <t>Albany</t>
  </si>
  <si>
    <t>Vacaville</t>
  </si>
  <si>
    <t>El Cerrito</t>
  </si>
  <si>
    <t>San Carlos</t>
  </si>
  <si>
    <t>Hayward</t>
  </si>
  <si>
    <t>Los Altos</t>
  </si>
  <si>
    <t>N/R</t>
  </si>
  <si>
    <t>San Jose*</t>
  </si>
  <si>
    <t>1 Still in the discussion process of data compilation</t>
  </si>
  <si>
    <t>Millbrae</t>
  </si>
  <si>
    <t>East Palo Alto</t>
  </si>
  <si>
    <t>Colma</t>
  </si>
  <si>
    <t>Half Moon Bay</t>
  </si>
  <si>
    <t>Belvedere</t>
  </si>
  <si>
    <t>Pinole</t>
  </si>
  <si>
    <t>Clayton</t>
  </si>
  <si>
    <t>San Leandro</t>
  </si>
  <si>
    <t>N/R: No data available for this jurisdiction</t>
  </si>
  <si>
    <r>
      <t>Sonoma</t>
    </r>
    <r>
      <rPr>
        <vertAlign val="superscript"/>
        <sz val="12"/>
        <color theme="1"/>
        <rFont val="Calibri"/>
        <family val="2"/>
        <scheme val="minor"/>
      </rPr>
      <t>2</t>
    </r>
  </si>
  <si>
    <r>
      <t>Sonoma County</t>
    </r>
    <r>
      <rPr>
        <vertAlign val="superscript"/>
        <sz val="12"/>
        <color theme="1"/>
        <rFont val="Calibri"/>
        <family val="2"/>
        <scheme val="minor"/>
      </rPr>
      <t>2</t>
    </r>
  </si>
  <si>
    <r>
      <t>Healdsburg</t>
    </r>
    <r>
      <rPr>
        <vertAlign val="superscript"/>
        <sz val="12"/>
        <color theme="1"/>
        <rFont val="Calibri"/>
        <family val="2"/>
        <scheme val="minor"/>
      </rPr>
      <t>2</t>
    </r>
  </si>
  <si>
    <r>
      <t>Brisbane</t>
    </r>
    <r>
      <rPr>
        <vertAlign val="superscript"/>
        <sz val="12"/>
        <color theme="1"/>
        <rFont val="Calibri"/>
        <family val="2"/>
        <scheme val="minor"/>
      </rPr>
      <t>2</t>
    </r>
  </si>
  <si>
    <t>Hercules</t>
  </si>
  <si>
    <t>Danville</t>
  </si>
  <si>
    <t>Rio Vista</t>
  </si>
  <si>
    <t>Sunnyvale</t>
  </si>
  <si>
    <t>Morgan Hill</t>
  </si>
  <si>
    <t>Fairfax</t>
  </si>
  <si>
    <r>
      <t>Walnut Creek</t>
    </r>
    <r>
      <rPr>
        <vertAlign val="superscript"/>
        <sz val="12"/>
        <color theme="1"/>
        <rFont val="Calibri"/>
        <family val="2"/>
        <scheme val="minor"/>
      </rPr>
      <t>1</t>
    </r>
  </si>
  <si>
    <t>Saratoga</t>
  </si>
  <si>
    <t xml:space="preserve">* Jurisdiction opted to have 2014 permits counted towards its 2015-2023 RHNA allocation. </t>
  </si>
  <si>
    <r>
      <rPr>
        <b/>
        <sz val="12"/>
        <color theme="1"/>
        <rFont val="Calibri"/>
        <family val="2"/>
        <scheme val="minor"/>
      </rPr>
      <t>About the data:</t>
    </r>
    <r>
      <rPr>
        <b/>
        <sz val="14"/>
        <color theme="1"/>
        <rFont val="Calibri"/>
        <family val="2"/>
        <scheme val="minor"/>
      </rPr>
      <t xml:space="preserve"> </t>
    </r>
    <r>
      <rPr>
        <sz val="11"/>
        <color theme="1"/>
        <rFont val="Calibri"/>
        <family val="2"/>
        <scheme val="minor"/>
      </rPr>
      <t>The following is a summary  compiled by the Association of Bay Area Goverments of housing permits issued for all San Francisco Bay Area jurisdictions for the period between 2015 and 2023.  This data was compiled primarily from the permitting information sent to ABAG by local planning staff. When permit data was not available, ABAG used information from the Annual Housing Element Progress Reports (APRs) filed by jurisdictions with the California Department of Housing and Community Development (HCD).</t>
    </r>
  </si>
  <si>
    <r>
      <rPr>
        <b/>
        <sz val="12"/>
        <color theme="1"/>
        <rFont val="Calibri"/>
        <family val="2"/>
        <scheme val="minor"/>
      </rPr>
      <t>Note:</t>
    </r>
    <r>
      <rPr>
        <b/>
        <sz val="11"/>
        <color theme="1"/>
        <rFont val="Calibri"/>
        <family val="2"/>
        <scheme val="minor"/>
      </rPr>
      <t xml:space="preserve"> </t>
    </r>
    <r>
      <rPr>
        <sz val="11"/>
        <color theme="1"/>
        <rFont val="Calibri"/>
        <family val="2"/>
        <scheme val="minor"/>
      </rPr>
      <t xml:space="preserve">Given that calendar year 2014 is in-between the 2007-14 and the 2015-2023 RHNA cycles, HCD provided Bay Area jurisdictions with the option of counting the units they permitted in 2014 towards either the past (2007-2014) or the current (2015-2023) RHNA cycle.  Jurisdictions that requestd that their 2014 permits be counted towards their 2015-2023 allocation are indicated by an asterisk (*). </t>
    </r>
  </si>
  <si>
    <r>
      <t>Hillsborough</t>
    </r>
    <r>
      <rPr>
        <vertAlign val="superscript"/>
        <sz val="12"/>
        <color theme="1"/>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</si>
</sst>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_(* #,##0_);_(* \(#,##0\);_(* &quot;0&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vertAlign val="superscript"/>
      <sz val="12"/>
      <color theme="1"/>
      <name val="Calibri"/>
      <family val="2"/>
      <scheme val="minor"/>
    </font>
    <font>
      <b/>
      <sz val="12"/>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3" fontId="0" fillId="0" borderId="0" xfId="0" applyNumberFormat="1"/>
    <xf numFmtId="0" fontId="2" fillId="2" borderId="1" xfId="0" applyFont="1" applyFill="1" applyBorder="1"/>
    <xf numFmtId="0" fontId="5" fillId="0" borderId="22" xfId="0" applyFont="1" applyBorder="1"/>
    <xf numFmtId="0" fontId="5" fillId="0" borderId="0" xfId="0" applyFont="1"/>
    <xf numFmtId="0" fontId="5" fillId="0" borderId="23" xfId="0" applyFont="1" applyBorder="1"/>
    <xf numFmtId="0" fontId="5" fillId="0" borderId="24" xfId="0" applyFont="1" applyBorder="1"/>
    <xf numFmtId="0" fontId="7" fillId="0" borderId="11" xfId="0" applyFont="1" applyBorder="1" applyAlignment="1">
      <alignment horizontal="center" wrapText="1"/>
    </xf>
    <xf numFmtId="164" fontId="7" fillId="2" borderId="11" xfId="1" applyNumberFormat="1" applyFont="1" applyFill="1" applyBorder="1"/>
    <xf numFmtId="9" fontId="7" fillId="2" borderId="11" xfId="2" applyFont="1" applyFill="1" applyBorder="1"/>
    <xf numFmtId="0" fontId="7" fillId="2" borderId="1" xfId="0" applyFont="1" applyFill="1" applyBorder="1"/>
    <xf numFmtId="164" fontId="5" fillId="0" borderId="20" xfId="1" applyNumberFormat="1" applyFont="1" applyBorder="1"/>
    <xf numFmtId="0" fontId="5" fillId="0" borderId="21" xfId="0" applyFont="1" applyBorder="1"/>
    <xf numFmtId="164" fontId="5" fillId="0" borderId="12" xfId="1" applyNumberFormat="1" applyFont="1" applyBorder="1"/>
    <xf numFmtId="164" fontId="5" fillId="0" borderId="13" xfId="0" applyNumberFormat="1" applyFont="1" applyBorder="1"/>
    <xf numFmtId="164" fontId="5" fillId="0" borderId="15" xfId="1" applyNumberFormat="1" applyFont="1" applyBorder="1"/>
    <xf numFmtId="164" fontId="5" fillId="0" borderId="10" xfId="0" applyNumberFormat="1" applyFont="1" applyBorder="1"/>
    <xf numFmtId="164" fontId="5" fillId="0" borderId="17" xfId="1" applyNumberFormat="1" applyFont="1" applyBorder="1"/>
    <xf numFmtId="164" fontId="5" fillId="0" borderId="18" xfId="0" applyNumberFormat="1" applyFont="1" applyBorder="1"/>
    <xf numFmtId="0" fontId="0" fillId="0" borderId="0" xfId="0" applyFont="1" applyAlignment="1">
      <alignment horizontal="left" wrapText="1"/>
    </xf>
    <xf numFmtId="0" fontId="2" fillId="0" borderId="0" xfId="0" applyFont="1" applyAlignment="1">
      <alignment horizontal="left" wrapText="1"/>
    </xf>
    <xf numFmtId="0" fontId="5" fillId="0" borderId="23" xfId="0" applyFont="1" applyFill="1" applyBorder="1"/>
    <xf numFmtId="9" fontId="5" fillId="3" borderId="14" xfId="2" applyFont="1" applyFill="1" applyBorder="1"/>
    <xf numFmtId="9" fontId="5" fillId="3" borderId="16" xfId="2" applyFont="1" applyFill="1" applyBorder="1"/>
    <xf numFmtId="9" fontId="5" fillId="3" borderId="19" xfId="2" applyFont="1" applyFill="1" applyBorder="1"/>
    <xf numFmtId="0" fontId="0" fillId="0" borderId="0" xfId="0" applyFill="1"/>
    <xf numFmtId="165" fontId="5" fillId="0" borderId="13" xfId="0" applyNumberFormat="1" applyFont="1" applyBorder="1"/>
    <xf numFmtId="165" fontId="5" fillId="0" borderId="10" xfId="0" applyNumberFormat="1" applyFont="1" applyBorder="1"/>
    <xf numFmtId="165" fontId="5" fillId="0" borderId="18" xfId="0" applyNumberFormat="1" applyFont="1" applyBorder="1"/>
    <xf numFmtId="165" fontId="5" fillId="0" borderId="13" xfId="1" applyNumberFormat="1" applyFont="1" applyBorder="1"/>
    <xf numFmtId="165" fontId="5" fillId="0" borderId="10" xfId="1" applyNumberFormat="1" applyFont="1" applyBorder="1"/>
    <xf numFmtId="165" fontId="5" fillId="0" borderId="18" xfId="1" applyNumberFormat="1" applyFont="1" applyBorder="1"/>
    <xf numFmtId="0" fontId="5" fillId="0" borderId="24" xfId="0" applyFont="1" applyFill="1" applyBorder="1"/>
    <xf numFmtId="0" fontId="5" fillId="0" borderId="9" xfId="0" applyFont="1" applyFill="1" applyBorder="1"/>
    <xf numFmtId="0" fontId="5" fillId="0" borderId="22" xfId="0" applyFont="1" applyFill="1" applyBorder="1"/>
    <xf numFmtId="164" fontId="5" fillId="0" borderId="10" xfId="1" applyNumberFormat="1" applyFont="1" applyBorder="1" applyAlignment="1">
      <alignment horizontal="center" vertical="center"/>
    </xf>
    <xf numFmtId="0" fontId="8" fillId="0" borderId="0" xfId="0" applyFont="1" applyAlignment="1">
      <alignment horizontal="left" wrapText="1"/>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7" xfId="0" applyFont="1" applyFill="1" applyBorder="1" applyAlignment="1">
      <alignment horizontal="center"/>
    </xf>
    <xf numFmtId="0" fontId="7" fillId="2" borderId="6" xfId="0" applyFont="1" applyFill="1" applyBorder="1" applyAlignment="1">
      <alignment horizontal="center"/>
    </xf>
    <xf numFmtId="0" fontId="7" fillId="2" borderId="8" xfId="0" applyFont="1" applyFill="1" applyBorder="1" applyAlignment="1">
      <alignment horizontal="center"/>
    </xf>
    <xf numFmtId="0" fontId="4" fillId="0" borderId="0" xfId="0" applyFont="1" applyAlignment="1">
      <alignment horizont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0" fillId="0" borderId="0" xfId="0" applyAlignment="1">
      <alignment horizontal="left" vertical="center" wrapText="1"/>
    </xf>
    <xf numFmtId="0" fontId="0" fillId="0" borderId="0" xfId="0" applyFont="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3"/>
  <sheetViews>
    <sheetView tabSelected="1" view="pageLayout" zoomScale="90" zoomScaleNormal="100" zoomScalePageLayoutView="90" workbookViewId="0">
      <selection activeCell="M137" sqref="M137"/>
    </sheetView>
  </sheetViews>
  <sheetFormatPr defaultRowHeight="14.4" x14ac:dyDescent="0.3"/>
  <cols>
    <col min="1" max="1" width="20.6640625" customWidth="1"/>
    <col min="2" max="2" width="10.5546875" bestFit="1" customWidth="1"/>
    <col min="3" max="3" width="12.6640625" customWidth="1"/>
    <col min="4" max="4" width="10.6640625" customWidth="1"/>
    <col min="5" max="5" width="10.5546875" bestFit="1" customWidth="1"/>
    <col min="6" max="6" width="9.5546875" bestFit="1" customWidth="1"/>
    <col min="8" max="9" width="10.5546875" bestFit="1" customWidth="1"/>
    <col min="11" max="12" width="10.5546875" bestFit="1" customWidth="1"/>
    <col min="14" max="15" width="12.5546875" bestFit="1" customWidth="1"/>
  </cols>
  <sheetData>
    <row r="1" spans="1:16" ht="21" x14ac:dyDescent="0.4">
      <c r="A1" s="43"/>
      <c r="B1" s="43"/>
      <c r="C1" s="43"/>
      <c r="D1" s="43"/>
      <c r="E1" s="43"/>
      <c r="F1" s="43"/>
      <c r="G1" s="43"/>
      <c r="H1" s="43"/>
      <c r="I1" s="43"/>
    </row>
    <row r="2" spans="1:16" ht="65.25" customHeight="1" x14ac:dyDescent="0.3">
      <c r="A2" s="48" t="s">
        <v>138</v>
      </c>
      <c r="B2" s="48"/>
      <c r="C2" s="48"/>
      <c r="D2" s="48"/>
      <c r="E2" s="48"/>
      <c r="F2" s="48"/>
      <c r="G2" s="48"/>
      <c r="H2" s="48"/>
      <c r="I2" s="48"/>
      <c r="J2" s="48"/>
      <c r="K2" s="48"/>
      <c r="L2" s="48"/>
      <c r="M2" s="48"/>
      <c r="N2" s="48"/>
      <c r="O2" s="48"/>
      <c r="P2" s="48"/>
    </row>
    <row r="3" spans="1:16" ht="19.5" customHeight="1" x14ac:dyDescent="0.3"/>
    <row r="4" spans="1:16" ht="53.25" customHeight="1" x14ac:dyDescent="0.3">
      <c r="A4" s="49" t="s">
        <v>139</v>
      </c>
      <c r="B4" s="49"/>
      <c r="C4" s="49"/>
      <c r="D4" s="49"/>
      <c r="E4" s="49"/>
      <c r="F4" s="49"/>
      <c r="G4" s="49"/>
      <c r="H4" s="49"/>
      <c r="I4" s="49"/>
      <c r="J4" s="49"/>
      <c r="K4" s="49"/>
      <c r="L4" s="49"/>
      <c r="M4" s="49"/>
      <c r="N4" s="49"/>
      <c r="O4" s="49"/>
      <c r="P4" s="49"/>
    </row>
    <row r="5" spans="1:16" ht="14.25" customHeight="1" x14ac:dyDescent="0.3">
      <c r="A5" s="19"/>
      <c r="B5" s="20"/>
      <c r="C5" s="20"/>
      <c r="D5" s="20"/>
      <c r="E5" s="20"/>
      <c r="F5" s="20"/>
      <c r="G5" s="20"/>
      <c r="H5" s="20"/>
      <c r="I5" s="20"/>
      <c r="J5" s="20"/>
      <c r="K5" s="20"/>
      <c r="L5" s="20"/>
      <c r="M5" s="20"/>
    </row>
    <row r="6" spans="1:16" ht="17.25" customHeight="1" x14ac:dyDescent="0.3">
      <c r="A6" s="36" t="s">
        <v>75</v>
      </c>
      <c r="B6" s="36"/>
      <c r="C6" s="36"/>
      <c r="D6" s="36"/>
      <c r="E6" s="36"/>
      <c r="F6" s="36"/>
      <c r="G6" s="36"/>
      <c r="H6" s="36"/>
      <c r="I6" s="36"/>
      <c r="J6" s="36"/>
      <c r="K6" s="36"/>
      <c r="L6" s="36"/>
      <c r="M6" s="36"/>
    </row>
    <row r="7" spans="1:16" ht="15" thickBot="1" x14ac:dyDescent="0.35"/>
    <row r="8" spans="1:16" ht="16.2" thickBot="1" x14ac:dyDescent="0.35">
      <c r="A8" s="46" t="s">
        <v>5</v>
      </c>
      <c r="B8" s="40" t="s">
        <v>0</v>
      </c>
      <c r="C8" s="41"/>
      <c r="D8" s="42"/>
      <c r="E8" s="40" t="s">
        <v>1</v>
      </c>
      <c r="F8" s="41"/>
      <c r="G8" s="42"/>
      <c r="H8" s="40" t="s">
        <v>2</v>
      </c>
      <c r="I8" s="41"/>
      <c r="J8" s="42"/>
      <c r="K8" s="40" t="s">
        <v>3</v>
      </c>
      <c r="L8" s="41"/>
      <c r="M8" s="42"/>
      <c r="N8" s="40" t="s">
        <v>4</v>
      </c>
      <c r="O8" s="41"/>
      <c r="P8" s="42"/>
    </row>
    <row r="9" spans="1:16" ht="47.4" thickBot="1" x14ac:dyDescent="0.35">
      <c r="A9" s="47"/>
      <c r="B9" s="7" t="s">
        <v>6</v>
      </c>
      <c r="C9" s="7" t="s">
        <v>7</v>
      </c>
      <c r="D9" s="7" t="s">
        <v>8</v>
      </c>
      <c r="E9" s="7" t="s">
        <v>6</v>
      </c>
      <c r="F9" s="7" t="s">
        <v>7</v>
      </c>
      <c r="G9" s="7" t="s">
        <v>8</v>
      </c>
      <c r="H9" s="7" t="s">
        <v>6</v>
      </c>
      <c r="I9" s="7" t="s">
        <v>7</v>
      </c>
      <c r="J9" s="7" t="s">
        <v>8</v>
      </c>
      <c r="K9" s="7" t="s">
        <v>6</v>
      </c>
      <c r="L9" s="7" t="s">
        <v>7</v>
      </c>
      <c r="M9" s="7" t="s">
        <v>8</v>
      </c>
      <c r="N9" s="7" t="s">
        <v>6</v>
      </c>
      <c r="O9" s="7" t="s">
        <v>7</v>
      </c>
      <c r="P9" s="7" t="s">
        <v>8</v>
      </c>
    </row>
    <row r="10" spans="1:16" ht="15.6" x14ac:dyDescent="0.3">
      <c r="A10" s="3" t="s">
        <v>10</v>
      </c>
      <c r="B10" s="14">
        <f>B41</f>
        <v>9912</v>
      </c>
      <c r="C10" s="26">
        <f>C41</f>
        <v>384</v>
      </c>
      <c r="D10" s="22">
        <f>C10/B10</f>
        <v>3.8740920096852302E-2</v>
      </c>
      <c r="E10" s="14">
        <f>E41</f>
        <v>6604</v>
      </c>
      <c r="F10" s="26">
        <f>F41</f>
        <v>185</v>
      </c>
      <c r="G10" s="22">
        <f>F10/E10</f>
        <v>2.8013325257419744E-2</v>
      </c>
      <c r="H10" s="14">
        <f>H41</f>
        <v>7924</v>
      </c>
      <c r="I10" s="26">
        <f>I41</f>
        <v>55</v>
      </c>
      <c r="J10" s="22">
        <f>I10/H10</f>
        <v>6.9409389197375064E-3</v>
      </c>
      <c r="K10" s="14">
        <f>K41</f>
        <v>19596</v>
      </c>
      <c r="L10" s="26">
        <f>L41</f>
        <v>4437</v>
      </c>
      <c r="M10" s="22">
        <f>L10/K10</f>
        <v>0.22642375995101041</v>
      </c>
      <c r="N10" s="14">
        <f>B10+E10+H10+K10</f>
        <v>44036</v>
      </c>
      <c r="O10" s="26">
        <f>C10+F10+I10+L10</f>
        <v>5061</v>
      </c>
      <c r="P10" s="22">
        <f>O10/N10</f>
        <v>0.11492869470433281</v>
      </c>
    </row>
    <row r="11" spans="1:16" ht="15.6" x14ac:dyDescent="0.3">
      <c r="A11" s="5" t="s">
        <v>59</v>
      </c>
      <c r="B11" s="16">
        <f>B65</f>
        <v>5264</v>
      </c>
      <c r="C11" s="27">
        <f>C65</f>
        <v>3</v>
      </c>
      <c r="D11" s="23">
        <f t="shared" ref="D11:D19" si="0">C11/B11</f>
        <v>5.6990881458966562E-4</v>
      </c>
      <c r="E11" s="16">
        <f>E65</f>
        <v>3086</v>
      </c>
      <c r="F11" s="27">
        <f>F65</f>
        <v>22</v>
      </c>
      <c r="G11" s="23">
        <f t="shared" ref="G11:G19" si="1">F11/E11</f>
        <v>7.1289695398574207E-3</v>
      </c>
      <c r="H11" s="16">
        <f>H65</f>
        <v>3496</v>
      </c>
      <c r="I11" s="27">
        <f>I65</f>
        <v>214</v>
      </c>
      <c r="J11" s="23">
        <f t="shared" ref="J11:J19" si="2">I11/H11</f>
        <v>6.1212814645308922E-2</v>
      </c>
      <c r="K11" s="16">
        <f>K65</f>
        <v>8784</v>
      </c>
      <c r="L11" s="27">
        <f>L65</f>
        <v>2700</v>
      </c>
      <c r="M11" s="23">
        <f t="shared" ref="M11:M19" si="3">L11/K11</f>
        <v>0.30737704918032788</v>
      </c>
      <c r="N11" s="16">
        <f t="shared" ref="N11:O19" si="4">B11+E11+H11+K11</f>
        <v>20630</v>
      </c>
      <c r="O11" s="27">
        <f t="shared" si="4"/>
        <v>2939</v>
      </c>
      <c r="P11" s="23">
        <f t="shared" ref="P11:P19" si="5">O11/N11</f>
        <v>0.14246243334949102</v>
      </c>
    </row>
    <row r="12" spans="1:16" ht="15.6" x14ac:dyDescent="0.3">
      <c r="A12" s="5" t="s">
        <v>60</v>
      </c>
      <c r="B12" s="16">
        <f>B81</f>
        <v>618</v>
      </c>
      <c r="C12" s="27">
        <f>C81</f>
        <v>38</v>
      </c>
      <c r="D12" s="23">
        <f t="shared" si="0"/>
        <v>6.1488673139158574E-2</v>
      </c>
      <c r="E12" s="16">
        <f>E81</f>
        <v>367</v>
      </c>
      <c r="F12" s="27">
        <f>F81</f>
        <v>27</v>
      </c>
      <c r="G12" s="23">
        <f t="shared" si="1"/>
        <v>7.3569482288828342E-2</v>
      </c>
      <c r="H12" s="16">
        <f>H81</f>
        <v>423</v>
      </c>
      <c r="I12" s="27">
        <f>I81</f>
        <v>29</v>
      </c>
      <c r="J12" s="23">
        <f t="shared" si="2"/>
        <v>6.8557919621749411E-2</v>
      </c>
      <c r="K12" s="16">
        <f>K81</f>
        <v>890</v>
      </c>
      <c r="L12" s="27">
        <f>L81</f>
        <v>173</v>
      </c>
      <c r="M12" s="23">
        <f t="shared" si="3"/>
        <v>0.19438202247191011</v>
      </c>
      <c r="N12" s="16">
        <f t="shared" si="4"/>
        <v>2298</v>
      </c>
      <c r="O12" s="27">
        <f t="shared" si="4"/>
        <v>267</v>
      </c>
      <c r="P12" s="23">
        <f t="shared" si="5"/>
        <v>0.11618798955613577</v>
      </c>
    </row>
    <row r="13" spans="1:16" ht="15.6" x14ac:dyDescent="0.3">
      <c r="A13" s="5" t="s">
        <v>28</v>
      </c>
      <c r="B13" s="16">
        <f>B91</f>
        <v>370</v>
      </c>
      <c r="C13" s="27">
        <f>C91</f>
        <v>38</v>
      </c>
      <c r="D13" s="23">
        <f t="shared" si="0"/>
        <v>0.10270270270270271</v>
      </c>
      <c r="E13" s="16">
        <f>E91</f>
        <v>199</v>
      </c>
      <c r="F13" s="27">
        <f>F91</f>
        <v>27</v>
      </c>
      <c r="G13" s="23">
        <f t="shared" si="1"/>
        <v>0.135678391959799</v>
      </c>
      <c r="H13" s="16">
        <f>H91</f>
        <v>243</v>
      </c>
      <c r="I13" s="27">
        <f>I91</f>
        <v>138</v>
      </c>
      <c r="J13" s="23">
        <f t="shared" si="2"/>
        <v>0.5679012345679012</v>
      </c>
      <c r="K13" s="16">
        <f>K91</f>
        <v>670</v>
      </c>
      <c r="L13" s="27">
        <f>L91</f>
        <v>130</v>
      </c>
      <c r="M13" s="23">
        <f t="shared" si="3"/>
        <v>0.19402985074626866</v>
      </c>
      <c r="N13" s="16">
        <f t="shared" si="4"/>
        <v>1482</v>
      </c>
      <c r="O13" s="27">
        <f t="shared" si="4"/>
        <v>333</v>
      </c>
      <c r="P13" s="23">
        <f t="shared" si="5"/>
        <v>0.22469635627530365</v>
      </c>
    </row>
    <row r="14" spans="1:16" ht="15.6" x14ac:dyDescent="0.3">
      <c r="A14" s="5" t="s">
        <v>53</v>
      </c>
      <c r="B14" s="16">
        <f>B96</f>
        <v>6234</v>
      </c>
      <c r="C14" s="27">
        <f>C96</f>
        <v>213</v>
      </c>
      <c r="D14" s="23">
        <f t="shared" si="0"/>
        <v>3.4167468719923003E-2</v>
      </c>
      <c r="E14" s="16">
        <f>E96</f>
        <v>4639</v>
      </c>
      <c r="F14" s="27">
        <f>F96</f>
        <v>1595</v>
      </c>
      <c r="G14" s="23">
        <f t="shared" si="1"/>
        <v>0.34382410002155639</v>
      </c>
      <c r="H14" s="16">
        <f>H96</f>
        <v>5460</v>
      </c>
      <c r="I14" s="27">
        <f>I96</f>
        <v>250</v>
      </c>
      <c r="J14" s="23">
        <f t="shared" si="2"/>
        <v>4.5787545787545784E-2</v>
      </c>
      <c r="K14" s="16">
        <f>K96</f>
        <v>12536</v>
      </c>
      <c r="L14" s="27">
        <f>L96</f>
        <v>2566</v>
      </c>
      <c r="M14" s="23">
        <f t="shared" si="3"/>
        <v>0.20469049138481174</v>
      </c>
      <c r="N14" s="16">
        <f t="shared" si="4"/>
        <v>28869</v>
      </c>
      <c r="O14" s="27">
        <f t="shared" si="4"/>
        <v>4624</v>
      </c>
      <c r="P14" s="23">
        <f t="shared" si="5"/>
        <v>0.16017181059267727</v>
      </c>
    </row>
    <row r="15" spans="1:16" ht="15.6" x14ac:dyDescent="0.3">
      <c r="A15" s="5" t="s">
        <v>33</v>
      </c>
      <c r="B15" s="16">
        <f>B121</f>
        <v>4595</v>
      </c>
      <c r="C15" s="27">
        <f>C121</f>
        <v>147</v>
      </c>
      <c r="D15" s="23">
        <f t="shared" si="0"/>
        <v>3.1991294885745376E-2</v>
      </c>
      <c r="E15" s="16">
        <f>E121</f>
        <v>2507</v>
      </c>
      <c r="F15" s="27">
        <f>F121</f>
        <v>117</v>
      </c>
      <c r="G15" s="23">
        <f t="shared" si="1"/>
        <v>4.6669325887514955E-2</v>
      </c>
      <c r="H15" s="16">
        <f>H121</f>
        <v>2830</v>
      </c>
      <c r="I15" s="27">
        <f>I121</f>
        <v>65</v>
      </c>
      <c r="J15" s="23">
        <f t="shared" si="2"/>
        <v>2.2968197879858657E-2</v>
      </c>
      <c r="K15" s="16">
        <f>K121</f>
        <v>6486</v>
      </c>
      <c r="L15" s="27">
        <f>L121</f>
        <v>2384</v>
      </c>
      <c r="M15" s="23">
        <f t="shared" si="3"/>
        <v>0.36756090040086342</v>
      </c>
      <c r="N15" s="16">
        <f t="shared" si="4"/>
        <v>16418</v>
      </c>
      <c r="O15" s="27">
        <f t="shared" si="4"/>
        <v>2713</v>
      </c>
      <c r="P15" s="23">
        <f t="shared" si="5"/>
        <v>0.16524546229747838</v>
      </c>
    </row>
    <row r="16" spans="1:16" ht="15.6" x14ac:dyDescent="0.3">
      <c r="A16" s="5" t="s">
        <v>56</v>
      </c>
      <c r="B16" s="16">
        <f>B141</f>
        <v>16158</v>
      </c>
      <c r="C16" s="27">
        <f>C141</f>
        <v>453</v>
      </c>
      <c r="D16" s="23">
        <f t="shared" si="0"/>
        <v>2.8035647976234684E-2</v>
      </c>
      <c r="E16" s="16">
        <f>E141</f>
        <v>9542</v>
      </c>
      <c r="F16" s="27">
        <f>F141</f>
        <v>568</v>
      </c>
      <c r="G16" s="23">
        <f t="shared" si="1"/>
        <v>5.9526304757912388E-2</v>
      </c>
      <c r="H16" s="16">
        <f>H141</f>
        <v>10636</v>
      </c>
      <c r="I16" s="27">
        <f>I141</f>
        <v>65</v>
      </c>
      <c r="J16" s="23">
        <f t="shared" si="2"/>
        <v>6.111320045129748E-3</v>
      </c>
      <c r="K16" s="16">
        <f>K141</f>
        <v>22500</v>
      </c>
      <c r="L16" s="27">
        <f>L141</f>
        <v>8404</v>
      </c>
      <c r="M16" s="23">
        <f t="shared" si="3"/>
        <v>0.37351111111111113</v>
      </c>
      <c r="N16" s="16">
        <f t="shared" si="4"/>
        <v>58836</v>
      </c>
      <c r="O16" s="27">
        <f t="shared" si="4"/>
        <v>9490</v>
      </c>
      <c r="P16" s="23">
        <f t="shared" si="5"/>
        <v>0.16129580528927867</v>
      </c>
    </row>
    <row r="17" spans="1:16" ht="15.6" x14ac:dyDescent="0.3">
      <c r="A17" s="5" t="s">
        <v>61</v>
      </c>
      <c r="B17" s="16">
        <f>B153</f>
        <v>1711</v>
      </c>
      <c r="C17" s="27">
        <f>C153</f>
        <v>20</v>
      </c>
      <c r="D17" s="23">
        <f t="shared" si="0"/>
        <v>1.1689070718877849E-2</v>
      </c>
      <c r="E17" s="16">
        <f>E153</f>
        <v>902</v>
      </c>
      <c r="F17" s="27">
        <f>F153</f>
        <v>60</v>
      </c>
      <c r="G17" s="23">
        <f t="shared" si="1"/>
        <v>6.6518847006651879E-2</v>
      </c>
      <c r="H17" s="16">
        <f>H153</f>
        <v>1053</v>
      </c>
      <c r="I17" s="27">
        <f>I153</f>
        <v>471</v>
      </c>
      <c r="J17" s="23">
        <f t="shared" si="2"/>
        <v>0.44729344729344728</v>
      </c>
      <c r="K17" s="16">
        <f>K153</f>
        <v>3311</v>
      </c>
      <c r="L17" s="27">
        <f>L153</f>
        <v>686</v>
      </c>
      <c r="M17" s="23">
        <f t="shared" si="3"/>
        <v>0.20718816067653276</v>
      </c>
      <c r="N17" s="16">
        <f t="shared" si="4"/>
        <v>6977</v>
      </c>
      <c r="O17" s="27">
        <f t="shared" si="4"/>
        <v>1237</v>
      </c>
      <c r="P17" s="23">
        <f t="shared" si="5"/>
        <v>0.17729683244947686</v>
      </c>
    </row>
    <row r="18" spans="1:16" ht="16.2" thickBot="1" x14ac:dyDescent="0.35">
      <c r="A18" s="6" t="s">
        <v>47</v>
      </c>
      <c r="B18" s="18">
        <f>B167</f>
        <v>1822</v>
      </c>
      <c r="C18" s="28">
        <f>C167</f>
        <v>52</v>
      </c>
      <c r="D18" s="24">
        <f t="shared" si="0"/>
        <v>2.8540065861690452E-2</v>
      </c>
      <c r="E18" s="18">
        <f>E167</f>
        <v>1094</v>
      </c>
      <c r="F18" s="28">
        <f>F167</f>
        <v>87</v>
      </c>
      <c r="G18" s="24">
        <f t="shared" si="1"/>
        <v>7.9524680073126144E-2</v>
      </c>
      <c r="H18" s="18">
        <f>H167</f>
        <v>1355</v>
      </c>
      <c r="I18" s="28">
        <f>I167</f>
        <v>63</v>
      </c>
      <c r="J18" s="24">
        <f t="shared" si="2"/>
        <v>4.6494464944649448E-2</v>
      </c>
      <c r="K18" s="18">
        <f>K167</f>
        <v>4177</v>
      </c>
      <c r="L18" s="28">
        <f>L167</f>
        <v>597</v>
      </c>
      <c r="M18" s="24">
        <f t="shared" si="3"/>
        <v>0.14292554464926982</v>
      </c>
      <c r="N18" s="18">
        <f t="shared" si="4"/>
        <v>8448</v>
      </c>
      <c r="O18" s="28">
        <f t="shared" si="4"/>
        <v>799</v>
      </c>
      <c r="P18" s="24">
        <f t="shared" si="5"/>
        <v>9.4578598484848481E-2</v>
      </c>
    </row>
    <row r="19" spans="1:16" ht="16.2" thickBot="1" x14ac:dyDescent="0.35">
      <c r="A19" s="10" t="s">
        <v>62</v>
      </c>
      <c r="B19" s="8">
        <f>SUM(B10:B18)</f>
        <v>46684</v>
      </c>
      <c r="C19" s="8">
        <f>SUM(C10:C18)</f>
        <v>1348</v>
      </c>
      <c r="D19" s="9">
        <f t="shared" si="0"/>
        <v>2.8874989289692399E-2</v>
      </c>
      <c r="E19" s="8">
        <f>SUM(E10:E18)</f>
        <v>28940</v>
      </c>
      <c r="F19" s="8">
        <f>SUM(F10:F18)</f>
        <v>2688</v>
      </c>
      <c r="G19" s="9">
        <f t="shared" si="1"/>
        <v>9.2881824464409124E-2</v>
      </c>
      <c r="H19" s="8">
        <f>SUM(H10:H18)</f>
        <v>33420</v>
      </c>
      <c r="I19" s="8">
        <f>SUM(I10:I18)</f>
        <v>1350</v>
      </c>
      <c r="J19" s="9">
        <f t="shared" si="2"/>
        <v>4.039497307001795E-2</v>
      </c>
      <c r="K19" s="8">
        <f>SUM(K10:K18)</f>
        <v>78950</v>
      </c>
      <c r="L19" s="8">
        <f>SUM(L10:L18)</f>
        <v>22077</v>
      </c>
      <c r="M19" s="9">
        <f t="shared" si="3"/>
        <v>0.27963267891070298</v>
      </c>
      <c r="N19" s="8">
        <f t="shared" si="4"/>
        <v>187994</v>
      </c>
      <c r="O19" s="8">
        <f t="shared" si="4"/>
        <v>27463</v>
      </c>
      <c r="P19" s="9">
        <f t="shared" si="5"/>
        <v>0.14608444950370755</v>
      </c>
    </row>
    <row r="23" spans="1:16" ht="15" thickBot="1" x14ac:dyDescent="0.35"/>
    <row r="24" spans="1:16" ht="16.2" thickBot="1" x14ac:dyDescent="0.35">
      <c r="A24" s="44" t="s">
        <v>9</v>
      </c>
      <c r="B24" s="37" t="s">
        <v>0</v>
      </c>
      <c r="C24" s="38"/>
      <c r="D24" s="39"/>
      <c r="E24" s="37" t="s">
        <v>1</v>
      </c>
      <c r="F24" s="38"/>
      <c r="G24" s="39"/>
      <c r="H24" s="37" t="s">
        <v>2</v>
      </c>
      <c r="I24" s="38"/>
      <c r="J24" s="39"/>
      <c r="K24" s="37" t="s">
        <v>3</v>
      </c>
      <c r="L24" s="38"/>
      <c r="M24" s="39"/>
      <c r="N24" s="37" t="s">
        <v>4</v>
      </c>
      <c r="O24" s="38"/>
      <c r="P24" s="39"/>
    </row>
    <row r="25" spans="1:16" ht="47.4" thickBot="1" x14ac:dyDescent="0.35">
      <c r="A25" s="45"/>
      <c r="B25" s="7" t="s">
        <v>6</v>
      </c>
      <c r="C25" s="7" t="s">
        <v>7</v>
      </c>
      <c r="D25" s="7" t="s">
        <v>8</v>
      </c>
      <c r="E25" s="7" t="s">
        <v>6</v>
      </c>
      <c r="F25" s="7" t="s">
        <v>7</v>
      </c>
      <c r="G25" s="7" t="s">
        <v>8</v>
      </c>
      <c r="H25" s="7" t="s">
        <v>6</v>
      </c>
      <c r="I25" s="7" t="s">
        <v>7</v>
      </c>
      <c r="J25" s="7" t="s">
        <v>8</v>
      </c>
      <c r="K25" s="7" t="s">
        <v>6</v>
      </c>
      <c r="L25" s="7" t="s">
        <v>7</v>
      </c>
      <c r="M25" s="7" t="s">
        <v>8</v>
      </c>
      <c r="N25" s="7" t="s">
        <v>6</v>
      </c>
      <c r="O25" s="7" t="s">
        <v>7</v>
      </c>
      <c r="P25" s="7" t="s">
        <v>8</v>
      </c>
    </row>
    <row r="26" spans="1:16" ht="15.6" x14ac:dyDescent="0.3">
      <c r="A26" s="3" t="s">
        <v>10</v>
      </c>
      <c r="B26" s="13">
        <v>444</v>
      </c>
      <c r="C26" s="29">
        <v>16</v>
      </c>
      <c r="D26" s="22">
        <f>C26/B26</f>
        <v>3.6036036036036036E-2</v>
      </c>
      <c r="E26" s="14">
        <v>248</v>
      </c>
      <c r="F26" s="29">
        <v>15</v>
      </c>
      <c r="G26" s="22">
        <f>F26/E26</f>
        <v>6.0483870967741937E-2</v>
      </c>
      <c r="H26" s="14">
        <v>283</v>
      </c>
      <c r="I26" s="29">
        <v>11</v>
      </c>
      <c r="J26" s="22">
        <f>I26/H26</f>
        <v>3.8869257950530034E-2</v>
      </c>
      <c r="K26" s="14">
        <v>748</v>
      </c>
      <c r="L26" s="29">
        <v>77</v>
      </c>
      <c r="M26" s="22">
        <f>L26/K26</f>
        <v>0.10294117647058823</v>
      </c>
      <c r="N26" s="14">
        <f t="shared" ref="N26:O41" si="6">K26+H26+E26+B26</f>
        <v>1723</v>
      </c>
      <c r="O26" s="29">
        <f>C26+F26+I26+L26</f>
        <v>119</v>
      </c>
      <c r="P26" s="22">
        <f>O26/N26</f>
        <v>6.9065583284968077E-2</v>
      </c>
    </row>
    <row r="27" spans="1:16" ht="15.6" x14ac:dyDescent="0.3">
      <c r="A27" s="21" t="s">
        <v>107</v>
      </c>
      <c r="B27" s="15">
        <v>80</v>
      </c>
      <c r="C27" s="30">
        <v>0</v>
      </c>
      <c r="D27" s="23">
        <f t="shared" ref="D27:D41" si="7">C27/B27</f>
        <v>0</v>
      </c>
      <c r="E27" s="16">
        <v>53</v>
      </c>
      <c r="F27" s="30">
        <v>0</v>
      </c>
      <c r="G27" s="23">
        <f t="shared" ref="G27:G41" si="8">F27/E27</f>
        <v>0</v>
      </c>
      <c r="H27" s="16">
        <v>57</v>
      </c>
      <c r="I27" s="30">
        <v>0</v>
      </c>
      <c r="J27" s="23">
        <f t="shared" ref="J27:J41" si="9">I27/H27</f>
        <v>0</v>
      </c>
      <c r="K27" s="16">
        <v>145</v>
      </c>
      <c r="L27" s="30">
        <v>10</v>
      </c>
      <c r="M27" s="23">
        <f t="shared" ref="M27:M41" si="10">L27/K27</f>
        <v>6.8965517241379309E-2</v>
      </c>
      <c r="N27" s="16">
        <f t="shared" si="6"/>
        <v>335</v>
      </c>
      <c r="O27" s="30">
        <f t="shared" ref="O27:O40" si="11">C27+F27+I27+L27</f>
        <v>10</v>
      </c>
      <c r="P27" s="23">
        <f t="shared" ref="P27:P41" si="12">O27/N27</f>
        <v>2.9850746268656716E-2</v>
      </c>
    </row>
    <row r="28" spans="1:16" ht="15.6" x14ac:dyDescent="0.3">
      <c r="A28" s="5" t="s">
        <v>11</v>
      </c>
      <c r="B28" s="15">
        <v>532</v>
      </c>
      <c r="C28" s="30">
        <v>51</v>
      </c>
      <c r="D28" s="23">
        <f t="shared" si="7"/>
        <v>9.5864661654135333E-2</v>
      </c>
      <c r="E28" s="16">
        <v>442</v>
      </c>
      <c r="F28" s="30">
        <v>17</v>
      </c>
      <c r="G28" s="23">
        <f t="shared" si="8"/>
        <v>3.8461538461538464E-2</v>
      </c>
      <c r="H28" s="16">
        <v>584</v>
      </c>
      <c r="I28" s="30">
        <v>2</v>
      </c>
      <c r="J28" s="23">
        <f t="shared" si="9"/>
        <v>3.4246575342465752E-3</v>
      </c>
      <c r="K28" s="16">
        <v>1401</v>
      </c>
      <c r="L28" s="30">
        <v>363</v>
      </c>
      <c r="M28" s="23">
        <f t="shared" si="10"/>
        <v>0.25910064239828695</v>
      </c>
      <c r="N28" s="16">
        <f t="shared" si="6"/>
        <v>2959</v>
      </c>
      <c r="O28" s="30">
        <f t="shared" si="11"/>
        <v>433</v>
      </c>
      <c r="P28" s="23">
        <f t="shared" si="12"/>
        <v>0.14633322068266305</v>
      </c>
    </row>
    <row r="29" spans="1:16" ht="15.6" x14ac:dyDescent="0.3">
      <c r="A29" s="5" t="s">
        <v>12</v>
      </c>
      <c r="B29" s="15">
        <v>796</v>
      </c>
      <c r="C29" s="30">
        <v>26</v>
      </c>
      <c r="D29" s="23">
        <f t="shared" si="7"/>
        <v>3.2663316582914576E-2</v>
      </c>
      <c r="E29" s="16">
        <v>446</v>
      </c>
      <c r="F29" s="30">
        <v>39</v>
      </c>
      <c r="G29" s="23">
        <f t="shared" si="8"/>
        <v>8.744394618834081E-2</v>
      </c>
      <c r="H29" s="16">
        <v>425</v>
      </c>
      <c r="I29" s="30">
        <v>4</v>
      </c>
      <c r="J29" s="23">
        <f t="shared" si="9"/>
        <v>9.4117647058823521E-3</v>
      </c>
      <c r="K29" s="16">
        <v>618</v>
      </c>
      <c r="L29" s="30">
        <v>839</v>
      </c>
      <c r="M29" s="23">
        <f t="shared" si="10"/>
        <v>1.3576051779935274</v>
      </c>
      <c r="N29" s="16">
        <f t="shared" si="6"/>
        <v>2285</v>
      </c>
      <c r="O29" s="30">
        <f t="shared" si="11"/>
        <v>908</v>
      </c>
      <c r="P29" s="23">
        <f t="shared" si="12"/>
        <v>0.39737417943107223</v>
      </c>
    </row>
    <row r="30" spans="1:16" ht="15.6" x14ac:dyDescent="0.3">
      <c r="A30" s="5" t="s">
        <v>67</v>
      </c>
      <c r="B30" s="15">
        <v>276</v>
      </c>
      <c r="C30" s="30">
        <v>0</v>
      </c>
      <c r="D30" s="23">
        <f t="shared" si="7"/>
        <v>0</v>
      </c>
      <c r="E30" s="16">
        <v>211</v>
      </c>
      <c r="F30" s="30">
        <v>0</v>
      </c>
      <c r="G30" s="23">
        <f t="shared" si="8"/>
        <v>0</v>
      </c>
      <c r="H30" s="16">
        <v>259</v>
      </c>
      <c r="I30" s="30">
        <v>0</v>
      </c>
      <c r="J30" s="23">
        <f t="shared" si="9"/>
        <v>0</v>
      </c>
      <c r="K30" s="16">
        <v>752</v>
      </c>
      <c r="L30" s="30">
        <v>107</v>
      </c>
      <c r="M30" s="23">
        <f t="shared" si="10"/>
        <v>0.1422872340425532</v>
      </c>
      <c r="N30" s="16">
        <f t="shared" si="6"/>
        <v>1498</v>
      </c>
      <c r="O30" s="30">
        <f t="shared" si="11"/>
        <v>107</v>
      </c>
      <c r="P30" s="23">
        <f t="shared" si="12"/>
        <v>7.1428571428571425E-2</v>
      </c>
    </row>
    <row r="31" spans="1:16" ht="15.6" x14ac:dyDescent="0.3">
      <c r="A31" s="5" t="s">
        <v>103</v>
      </c>
      <c r="B31" s="15">
        <v>1714</v>
      </c>
      <c r="C31" s="30">
        <v>64</v>
      </c>
      <c r="D31" s="23">
        <f t="shared" si="7"/>
        <v>3.7339556592765458E-2</v>
      </c>
      <c r="E31" s="16">
        <v>926</v>
      </c>
      <c r="F31" s="30">
        <v>0</v>
      </c>
      <c r="G31" s="23">
        <f t="shared" si="8"/>
        <v>0</v>
      </c>
      <c r="H31" s="16">
        <v>978</v>
      </c>
      <c r="I31" s="30">
        <v>0</v>
      </c>
      <c r="J31" s="23">
        <f t="shared" si="9"/>
        <v>0</v>
      </c>
      <c r="K31" s="16">
        <v>1837</v>
      </c>
      <c r="L31" s="30">
        <v>382</v>
      </c>
      <c r="M31" s="23">
        <f t="shared" si="10"/>
        <v>0.20794774088187262</v>
      </c>
      <c r="N31" s="16">
        <f t="shared" si="6"/>
        <v>5455</v>
      </c>
      <c r="O31" s="30">
        <f t="shared" si="11"/>
        <v>446</v>
      </c>
      <c r="P31" s="23">
        <f t="shared" si="12"/>
        <v>8.1759853345554537E-2</v>
      </c>
    </row>
    <row r="32" spans="1:16" ht="15.6" x14ac:dyDescent="0.3">
      <c r="A32" s="5" t="s">
        <v>111</v>
      </c>
      <c r="B32" s="15">
        <v>851</v>
      </c>
      <c r="C32" s="30">
        <v>0</v>
      </c>
      <c r="D32" s="23">
        <f t="shared" si="7"/>
        <v>0</v>
      </c>
      <c r="E32" s="16">
        <v>480</v>
      </c>
      <c r="F32" s="30">
        <v>0</v>
      </c>
      <c r="G32" s="23">
        <f t="shared" si="8"/>
        <v>0</v>
      </c>
      <c r="H32" s="16">
        <v>608</v>
      </c>
      <c r="I32" s="30">
        <v>0</v>
      </c>
      <c r="J32" s="23">
        <f t="shared" si="9"/>
        <v>0</v>
      </c>
      <c r="K32" s="16">
        <v>1981</v>
      </c>
      <c r="L32" s="30">
        <v>108</v>
      </c>
      <c r="M32" s="23">
        <f t="shared" si="10"/>
        <v>5.4517920242301871E-2</v>
      </c>
      <c r="N32" s="16">
        <f t="shared" si="6"/>
        <v>3920</v>
      </c>
      <c r="O32" s="30">
        <f t="shared" si="11"/>
        <v>108</v>
      </c>
      <c r="P32" s="23">
        <f t="shared" si="12"/>
        <v>2.7551020408163266E-2</v>
      </c>
    </row>
    <row r="33" spans="1:16" ht="15.6" x14ac:dyDescent="0.3">
      <c r="A33" s="5" t="s">
        <v>13</v>
      </c>
      <c r="B33" s="15">
        <v>839</v>
      </c>
      <c r="C33" s="30">
        <v>0</v>
      </c>
      <c r="D33" s="23">
        <f t="shared" si="7"/>
        <v>0</v>
      </c>
      <c r="E33" s="16">
        <v>474</v>
      </c>
      <c r="F33" s="30">
        <v>2</v>
      </c>
      <c r="G33" s="23">
        <f t="shared" si="8"/>
        <v>4.2194092827004216E-3</v>
      </c>
      <c r="H33" s="16">
        <v>496</v>
      </c>
      <c r="I33" s="30">
        <v>14</v>
      </c>
      <c r="J33" s="23">
        <f t="shared" si="9"/>
        <v>2.8225806451612902E-2</v>
      </c>
      <c r="K33" s="16">
        <v>920</v>
      </c>
      <c r="L33" s="30">
        <v>420</v>
      </c>
      <c r="M33" s="23">
        <f t="shared" si="10"/>
        <v>0.45652173913043476</v>
      </c>
      <c r="N33" s="16">
        <f t="shared" si="6"/>
        <v>2729</v>
      </c>
      <c r="O33" s="30">
        <f t="shared" si="11"/>
        <v>436</v>
      </c>
      <c r="P33" s="23">
        <f t="shared" si="12"/>
        <v>0.15976548186148773</v>
      </c>
    </row>
    <row r="34" spans="1:16" ht="15.6" x14ac:dyDescent="0.3">
      <c r="A34" s="5" t="s">
        <v>14</v>
      </c>
      <c r="B34" s="15">
        <v>330</v>
      </c>
      <c r="C34" s="30">
        <v>0</v>
      </c>
      <c r="D34" s="23">
        <f t="shared" si="7"/>
        <v>0</v>
      </c>
      <c r="E34" s="16">
        <v>167</v>
      </c>
      <c r="F34" s="30">
        <v>0</v>
      </c>
      <c r="G34" s="23">
        <f t="shared" si="8"/>
        <v>0</v>
      </c>
      <c r="H34" s="16">
        <v>158</v>
      </c>
      <c r="I34" s="30">
        <v>0</v>
      </c>
      <c r="J34" s="23">
        <f t="shared" si="9"/>
        <v>0</v>
      </c>
      <c r="K34" s="16">
        <v>423</v>
      </c>
      <c r="L34" s="30">
        <v>76</v>
      </c>
      <c r="M34" s="23">
        <f t="shared" si="10"/>
        <v>0.17966903073286053</v>
      </c>
      <c r="N34" s="16">
        <f t="shared" si="6"/>
        <v>1078</v>
      </c>
      <c r="O34" s="30">
        <f t="shared" si="11"/>
        <v>76</v>
      </c>
      <c r="P34" s="23">
        <f t="shared" si="12"/>
        <v>7.050092764378478E-2</v>
      </c>
    </row>
    <row r="35" spans="1:16" ht="15.6" x14ac:dyDescent="0.3">
      <c r="A35" s="5" t="s">
        <v>15</v>
      </c>
      <c r="B35" s="15">
        <v>2059</v>
      </c>
      <c r="C35" s="30">
        <v>98</v>
      </c>
      <c r="D35" s="23">
        <f t="shared" si="7"/>
        <v>4.7595920349684316E-2</v>
      </c>
      <c r="E35" s="16">
        <v>2075</v>
      </c>
      <c r="F35" s="30">
        <v>30</v>
      </c>
      <c r="G35" s="23">
        <f t="shared" si="8"/>
        <v>1.4457831325301205E-2</v>
      </c>
      <c r="H35" s="16">
        <v>2815</v>
      </c>
      <c r="I35" s="30">
        <v>0</v>
      </c>
      <c r="J35" s="23">
        <f t="shared" si="9"/>
        <v>0</v>
      </c>
      <c r="K35" s="16">
        <v>7816</v>
      </c>
      <c r="L35" s="30">
        <v>643</v>
      </c>
      <c r="M35" s="23">
        <f t="shared" si="10"/>
        <v>8.226714431934494E-2</v>
      </c>
      <c r="N35" s="16">
        <f t="shared" si="6"/>
        <v>14765</v>
      </c>
      <c r="O35" s="30">
        <f t="shared" si="11"/>
        <v>771</v>
      </c>
      <c r="P35" s="23">
        <f t="shared" si="12"/>
        <v>5.2218083305113447E-2</v>
      </c>
    </row>
    <row r="36" spans="1:16" ht="15.6" x14ac:dyDescent="0.3">
      <c r="A36" s="21" t="s">
        <v>16</v>
      </c>
      <c r="B36" s="15">
        <v>24</v>
      </c>
      <c r="C36" s="30">
        <v>2</v>
      </c>
      <c r="D36" s="23">
        <f>C36/B36</f>
        <v>8.3333333333333329E-2</v>
      </c>
      <c r="E36" s="16">
        <v>14</v>
      </c>
      <c r="F36" s="30">
        <v>0</v>
      </c>
      <c r="G36" s="23">
        <f>F36/E36</f>
        <v>0</v>
      </c>
      <c r="H36" s="16">
        <v>15</v>
      </c>
      <c r="I36" s="30">
        <v>0</v>
      </c>
      <c r="J36" s="23">
        <f>I36/H36</f>
        <v>0</v>
      </c>
      <c r="K36" s="16">
        <v>7</v>
      </c>
      <c r="L36" s="30">
        <v>3</v>
      </c>
      <c r="M36" s="23">
        <f>L36/K36</f>
        <v>0.42857142857142855</v>
      </c>
      <c r="N36" s="16">
        <f t="shared" si="6"/>
        <v>60</v>
      </c>
      <c r="O36" s="30">
        <f>C36+F36+I36+L36</f>
        <v>5</v>
      </c>
      <c r="P36" s="23">
        <f t="shared" si="12"/>
        <v>8.3333333333333329E-2</v>
      </c>
    </row>
    <row r="37" spans="1:16" ht="15.6" x14ac:dyDescent="0.3">
      <c r="A37" s="5" t="s">
        <v>102</v>
      </c>
      <c r="B37" s="15">
        <v>716</v>
      </c>
      <c r="C37" s="30">
        <v>92</v>
      </c>
      <c r="D37" s="23">
        <f>C37/B37</f>
        <v>0.12849162011173185</v>
      </c>
      <c r="E37" s="16">
        <v>391</v>
      </c>
      <c r="F37" s="30">
        <v>16</v>
      </c>
      <c r="G37" s="23">
        <f>F37/E37</f>
        <v>4.0920716112531973E-2</v>
      </c>
      <c r="H37" s="16">
        <v>407</v>
      </c>
      <c r="I37" s="30">
        <v>3</v>
      </c>
      <c r="J37" s="23">
        <f>I37/H37</f>
        <v>7.3710073710073713E-3</v>
      </c>
      <c r="K37" s="16">
        <v>553</v>
      </c>
      <c r="L37" s="30">
        <v>1103</v>
      </c>
      <c r="M37" s="23">
        <f>L37/K37</f>
        <v>1.9945750452079567</v>
      </c>
      <c r="N37" s="16">
        <f t="shared" si="6"/>
        <v>2067</v>
      </c>
      <c r="O37" s="30">
        <f>C37+F37+I37+L37</f>
        <v>1214</v>
      </c>
      <c r="P37" s="23">
        <f t="shared" si="12"/>
        <v>0.58732462506047411</v>
      </c>
    </row>
    <row r="38" spans="1:16" ht="15.6" x14ac:dyDescent="0.3">
      <c r="A38" s="5" t="s">
        <v>123</v>
      </c>
      <c r="B38" s="15">
        <v>504</v>
      </c>
      <c r="C38" s="30">
        <v>0</v>
      </c>
      <c r="D38" s="23">
        <f t="shared" si="7"/>
        <v>0</v>
      </c>
      <c r="E38" s="16">
        <v>270</v>
      </c>
      <c r="F38" s="30">
        <v>0</v>
      </c>
      <c r="G38" s="23">
        <f t="shared" si="8"/>
        <v>0</v>
      </c>
      <c r="H38" s="16">
        <v>352</v>
      </c>
      <c r="I38" s="30">
        <v>0</v>
      </c>
      <c r="J38" s="23">
        <f t="shared" si="9"/>
        <v>0</v>
      </c>
      <c r="K38" s="16">
        <v>1161</v>
      </c>
      <c r="L38" s="30">
        <v>0</v>
      </c>
      <c r="M38" s="23">
        <f t="shared" si="10"/>
        <v>0</v>
      </c>
      <c r="N38" s="16">
        <f t="shared" si="6"/>
        <v>2287</v>
      </c>
      <c r="O38" s="30">
        <f t="shared" si="11"/>
        <v>0</v>
      </c>
      <c r="P38" s="23">
        <f t="shared" si="12"/>
        <v>0</v>
      </c>
    </row>
    <row r="39" spans="1:16" ht="15.6" x14ac:dyDescent="0.3">
      <c r="A39" s="5" t="s">
        <v>17</v>
      </c>
      <c r="B39" s="15">
        <v>317</v>
      </c>
      <c r="C39" s="30">
        <v>0</v>
      </c>
      <c r="D39" s="23">
        <f t="shared" si="7"/>
        <v>0</v>
      </c>
      <c r="E39" s="16">
        <v>180</v>
      </c>
      <c r="F39" s="30">
        <v>0</v>
      </c>
      <c r="G39" s="23">
        <f t="shared" si="8"/>
        <v>0</v>
      </c>
      <c r="H39" s="16">
        <v>192</v>
      </c>
      <c r="I39" s="30">
        <v>0</v>
      </c>
      <c r="J39" s="23">
        <f t="shared" si="9"/>
        <v>0</v>
      </c>
      <c r="K39" s="16">
        <v>417</v>
      </c>
      <c r="L39" s="30">
        <v>290</v>
      </c>
      <c r="M39" s="23">
        <f t="shared" si="10"/>
        <v>0.69544364508393286</v>
      </c>
      <c r="N39" s="16">
        <f t="shared" si="6"/>
        <v>1106</v>
      </c>
      <c r="O39" s="30">
        <f t="shared" si="11"/>
        <v>290</v>
      </c>
      <c r="P39" s="23">
        <f t="shared" si="12"/>
        <v>0.26220614828209765</v>
      </c>
    </row>
    <row r="40" spans="1:16" ht="16.2" thickBot="1" x14ac:dyDescent="0.35">
      <c r="A40" s="6" t="s">
        <v>18</v>
      </c>
      <c r="B40" s="17">
        <v>430</v>
      </c>
      <c r="C40" s="31">
        <v>35</v>
      </c>
      <c r="D40" s="23">
        <f t="shared" si="7"/>
        <v>8.1395348837209308E-2</v>
      </c>
      <c r="E40" s="16">
        <v>227</v>
      </c>
      <c r="F40" s="31">
        <v>66</v>
      </c>
      <c r="G40" s="23">
        <f t="shared" si="8"/>
        <v>0.29074889867841408</v>
      </c>
      <c r="H40" s="16">
        <v>295</v>
      </c>
      <c r="I40" s="31">
        <v>21</v>
      </c>
      <c r="J40" s="23">
        <f t="shared" si="9"/>
        <v>7.1186440677966104E-2</v>
      </c>
      <c r="K40" s="16">
        <v>817</v>
      </c>
      <c r="L40" s="31">
        <v>16</v>
      </c>
      <c r="M40" s="23">
        <f t="shared" si="10"/>
        <v>1.9583843329253364E-2</v>
      </c>
      <c r="N40" s="16">
        <f t="shared" si="6"/>
        <v>1769</v>
      </c>
      <c r="O40" s="31">
        <f t="shared" si="11"/>
        <v>138</v>
      </c>
      <c r="P40" s="23">
        <f t="shared" si="12"/>
        <v>7.8010175240248725E-2</v>
      </c>
    </row>
    <row r="41" spans="1:16" ht="16.2" thickBot="1" x14ac:dyDescent="0.35">
      <c r="A41" s="10" t="s">
        <v>25</v>
      </c>
      <c r="B41" s="8">
        <f>SUM(B26:B40)</f>
        <v>9912</v>
      </c>
      <c r="C41" s="8">
        <f>SUM(C26:C40)</f>
        <v>384</v>
      </c>
      <c r="D41" s="9">
        <f t="shared" si="7"/>
        <v>3.8740920096852302E-2</v>
      </c>
      <c r="E41" s="8">
        <f>SUM(E26:E40)</f>
        <v>6604</v>
      </c>
      <c r="F41" s="8">
        <f>SUM(F26:F40)</f>
        <v>185</v>
      </c>
      <c r="G41" s="9">
        <f t="shared" si="8"/>
        <v>2.8013325257419744E-2</v>
      </c>
      <c r="H41" s="8">
        <f>SUM(H26:H40)</f>
        <v>7924</v>
      </c>
      <c r="I41" s="8">
        <f>SUM(I26:I40)</f>
        <v>55</v>
      </c>
      <c r="J41" s="9">
        <f t="shared" si="9"/>
        <v>6.9409389197375064E-3</v>
      </c>
      <c r="K41" s="8">
        <f>SUM(K26:K40)</f>
        <v>19596</v>
      </c>
      <c r="L41" s="8">
        <f>SUM(L26:L40)</f>
        <v>4437</v>
      </c>
      <c r="M41" s="9">
        <f t="shared" si="10"/>
        <v>0.22642375995101041</v>
      </c>
      <c r="N41" s="8">
        <f t="shared" si="6"/>
        <v>44036</v>
      </c>
      <c r="O41" s="8">
        <f t="shared" si="6"/>
        <v>5061</v>
      </c>
      <c r="P41" s="9">
        <f t="shared" si="12"/>
        <v>0.11492869470433281</v>
      </c>
    </row>
    <row r="42" spans="1:16" ht="15" thickBot="1" x14ac:dyDescent="0.35"/>
    <row r="43" spans="1:16" ht="16.2" thickBot="1" x14ac:dyDescent="0.35">
      <c r="A43" s="44" t="s">
        <v>49</v>
      </c>
      <c r="B43" s="40" t="s">
        <v>0</v>
      </c>
      <c r="C43" s="41"/>
      <c r="D43" s="42"/>
      <c r="E43" s="40" t="s">
        <v>1</v>
      </c>
      <c r="F43" s="41"/>
      <c r="G43" s="42"/>
      <c r="H43" s="40" t="s">
        <v>2</v>
      </c>
      <c r="I43" s="41"/>
      <c r="J43" s="42"/>
      <c r="K43" s="40" t="s">
        <v>3</v>
      </c>
      <c r="L43" s="41"/>
      <c r="M43" s="42"/>
      <c r="N43" s="40" t="s">
        <v>4</v>
      </c>
      <c r="O43" s="41"/>
      <c r="P43" s="42"/>
    </row>
    <row r="44" spans="1:16" ht="47.4" thickBot="1" x14ac:dyDescent="0.35">
      <c r="A44" s="45"/>
      <c r="B44" s="7" t="s">
        <v>6</v>
      </c>
      <c r="C44" s="7" t="s">
        <v>7</v>
      </c>
      <c r="D44" s="7" t="s">
        <v>8</v>
      </c>
      <c r="E44" s="7" t="s">
        <v>6</v>
      </c>
      <c r="F44" s="7" t="s">
        <v>7</v>
      </c>
      <c r="G44" s="7" t="s">
        <v>8</v>
      </c>
      <c r="H44" s="7" t="s">
        <v>6</v>
      </c>
      <c r="I44" s="7" t="s">
        <v>7</v>
      </c>
      <c r="J44" s="7" t="s">
        <v>8</v>
      </c>
      <c r="K44" s="7" t="s">
        <v>6</v>
      </c>
      <c r="L44" s="7" t="s">
        <v>7</v>
      </c>
      <c r="M44" s="7" t="s">
        <v>8</v>
      </c>
      <c r="N44" s="7" t="s">
        <v>6</v>
      </c>
      <c r="O44" s="7" t="s">
        <v>7</v>
      </c>
      <c r="P44" s="7" t="s">
        <v>8</v>
      </c>
    </row>
    <row r="45" spans="1:16" ht="15.6" x14ac:dyDescent="0.3">
      <c r="A45" s="3" t="s">
        <v>19</v>
      </c>
      <c r="B45" s="13">
        <v>349</v>
      </c>
      <c r="C45" s="29">
        <v>1</v>
      </c>
      <c r="D45" s="22">
        <f>C45/B45</f>
        <v>2.8653295128939827E-3</v>
      </c>
      <c r="E45" s="14">
        <v>205</v>
      </c>
      <c r="F45" s="29">
        <v>0</v>
      </c>
      <c r="G45" s="22">
        <f>F45/E45</f>
        <v>0</v>
      </c>
      <c r="H45" s="14">
        <v>214</v>
      </c>
      <c r="I45" s="29">
        <v>19</v>
      </c>
      <c r="J45" s="22">
        <f>I45/H45</f>
        <v>8.8785046728971959E-2</v>
      </c>
      <c r="K45" s="14">
        <v>680</v>
      </c>
      <c r="L45" s="29">
        <v>47</v>
      </c>
      <c r="M45" s="22">
        <f>L45/K45</f>
        <v>6.9117647058823534E-2</v>
      </c>
      <c r="N45" s="14">
        <f>B45+E45+H45+K45</f>
        <v>1448</v>
      </c>
      <c r="O45" s="29">
        <f>C45+F45+I45+L45</f>
        <v>67</v>
      </c>
      <c r="P45" s="22">
        <f>O45/N45</f>
        <v>4.6270718232044199E-2</v>
      </c>
    </row>
    <row r="46" spans="1:16" ht="15.6" x14ac:dyDescent="0.3">
      <c r="A46" s="5" t="s">
        <v>104</v>
      </c>
      <c r="B46" s="15">
        <v>234</v>
      </c>
      <c r="C46" s="30">
        <v>0</v>
      </c>
      <c r="D46" s="23">
        <f t="shared" ref="D46:D64" si="13">C46/B46</f>
        <v>0</v>
      </c>
      <c r="E46" s="16">
        <v>124</v>
      </c>
      <c r="F46" s="30">
        <v>4</v>
      </c>
      <c r="G46" s="23">
        <f t="shared" ref="G46:G65" si="14">F46/E46</f>
        <v>3.2258064516129031E-2</v>
      </c>
      <c r="H46" s="16">
        <v>123</v>
      </c>
      <c r="I46" s="30">
        <v>0</v>
      </c>
      <c r="J46" s="23">
        <f t="shared" ref="J46:J65" si="15">I46/H46</f>
        <v>0</v>
      </c>
      <c r="K46" s="16">
        <v>279</v>
      </c>
      <c r="L46" s="30">
        <v>480</v>
      </c>
      <c r="M46" s="23">
        <f t="shared" ref="M46:M65" si="16">L46/K46</f>
        <v>1.7204301075268817</v>
      </c>
      <c r="N46" s="16">
        <f t="shared" ref="N46:O64" si="17">B46+E46+H46+K46</f>
        <v>760</v>
      </c>
      <c r="O46" s="30">
        <f t="shared" si="17"/>
        <v>484</v>
      </c>
      <c r="P46" s="23">
        <f t="shared" ref="P46:P65" si="18">O46/N46</f>
        <v>0.63684210526315788</v>
      </c>
    </row>
    <row r="47" spans="1:16" ht="15.6" x14ac:dyDescent="0.3">
      <c r="A47" s="5" t="s">
        <v>122</v>
      </c>
      <c r="B47" s="15">
        <v>51</v>
      </c>
      <c r="C47" s="30">
        <v>0</v>
      </c>
      <c r="D47" s="23">
        <f t="shared" si="13"/>
        <v>0</v>
      </c>
      <c r="E47" s="16">
        <v>25</v>
      </c>
      <c r="F47" s="30">
        <v>0</v>
      </c>
      <c r="G47" s="23">
        <f t="shared" si="14"/>
        <v>0</v>
      </c>
      <c r="H47" s="16">
        <v>31</v>
      </c>
      <c r="I47" s="30">
        <v>0</v>
      </c>
      <c r="J47" s="23">
        <f t="shared" si="15"/>
        <v>0</v>
      </c>
      <c r="K47" s="16">
        <v>34</v>
      </c>
      <c r="L47" s="30">
        <v>0</v>
      </c>
      <c r="M47" s="23">
        <f t="shared" si="16"/>
        <v>0</v>
      </c>
      <c r="N47" s="16">
        <f t="shared" si="17"/>
        <v>141</v>
      </c>
      <c r="O47" s="30">
        <f t="shared" si="17"/>
        <v>0</v>
      </c>
      <c r="P47" s="23">
        <f t="shared" si="18"/>
        <v>0</v>
      </c>
    </row>
    <row r="48" spans="1:16" ht="15.6" x14ac:dyDescent="0.3">
      <c r="A48" s="5" t="s">
        <v>68</v>
      </c>
      <c r="B48" s="15">
        <v>798</v>
      </c>
      <c r="C48" s="30">
        <v>0</v>
      </c>
      <c r="D48" s="23">
        <f t="shared" si="13"/>
        <v>0</v>
      </c>
      <c r="E48" s="16">
        <v>444</v>
      </c>
      <c r="F48" s="30">
        <v>0</v>
      </c>
      <c r="G48" s="23">
        <f t="shared" si="14"/>
        <v>0</v>
      </c>
      <c r="H48" s="16">
        <v>559</v>
      </c>
      <c r="I48" s="30">
        <v>4</v>
      </c>
      <c r="J48" s="23">
        <f t="shared" si="15"/>
        <v>7.1556350626118068E-3</v>
      </c>
      <c r="K48" s="16">
        <v>1677</v>
      </c>
      <c r="L48" s="30">
        <v>48</v>
      </c>
      <c r="M48" s="23">
        <f t="shared" si="16"/>
        <v>2.8622540250447227E-2</v>
      </c>
      <c r="N48" s="16">
        <f t="shared" si="17"/>
        <v>3478</v>
      </c>
      <c r="O48" s="30">
        <f t="shared" si="17"/>
        <v>52</v>
      </c>
      <c r="P48" s="23">
        <f t="shared" si="18"/>
        <v>1.4951121334100058E-2</v>
      </c>
    </row>
    <row r="49" spans="1:16" ht="15.6" x14ac:dyDescent="0.3">
      <c r="A49" s="5" t="s">
        <v>130</v>
      </c>
      <c r="B49" s="15">
        <v>196</v>
      </c>
      <c r="C49" s="30" t="s">
        <v>113</v>
      </c>
      <c r="D49" s="23"/>
      <c r="E49" s="16">
        <v>111</v>
      </c>
      <c r="F49" s="30" t="s">
        <v>113</v>
      </c>
      <c r="G49" s="23"/>
      <c r="H49" s="16">
        <v>124</v>
      </c>
      <c r="I49" s="30" t="s">
        <v>113</v>
      </c>
      <c r="J49" s="23"/>
      <c r="K49" s="16">
        <v>126</v>
      </c>
      <c r="L49" s="30" t="s">
        <v>113</v>
      </c>
      <c r="M49" s="23"/>
      <c r="N49" s="16">
        <f t="shared" si="17"/>
        <v>557</v>
      </c>
      <c r="O49" s="30" t="s">
        <v>113</v>
      </c>
      <c r="P49" s="23"/>
    </row>
    <row r="50" spans="1:16" ht="15.6" x14ac:dyDescent="0.3">
      <c r="A50" s="21" t="s">
        <v>109</v>
      </c>
      <c r="B50" s="15">
        <v>100</v>
      </c>
      <c r="C50" s="30">
        <v>0</v>
      </c>
      <c r="D50" s="23">
        <f>C50/B50</f>
        <v>0</v>
      </c>
      <c r="E50" s="16">
        <v>63</v>
      </c>
      <c r="F50" s="30">
        <v>6</v>
      </c>
      <c r="G50" s="23">
        <f>F50/E50</f>
        <v>9.5238095238095233E-2</v>
      </c>
      <c r="H50" s="16">
        <v>69</v>
      </c>
      <c r="I50" s="30">
        <v>13</v>
      </c>
      <c r="J50" s="23">
        <f t="shared" si="15"/>
        <v>0.18840579710144928</v>
      </c>
      <c r="K50" s="16">
        <v>166</v>
      </c>
      <c r="L50" s="30">
        <v>116</v>
      </c>
      <c r="M50" s="23">
        <f t="shared" si="16"/>
        <v>0.6987951807228916</v>
      </c>
      <c r="N50" s="16">
        <f t="shared" si="17"/>
        <v>398</v>
      </c>
      <c r="O50" s="30">
        <f>C50+F50+I50+L50</f>
        <v>135</v>
      </c>
      <c r="P50" s="23">
        <f t="shared" si="18"/>
        <v>0.33919597989949751</v>
      </c>
    </row>
    <row r="51" spans="1:16" ht="15.6" x14ac:dyDescent="0.3">
      <c r="A51" s="5" t="s">
        <v>129</v>
      </c>
      <c r="B51" s="15">
        <v>220</v>
      </c>
      <c r="C51" s="30" t="s">
        <v>113</v>
      </c>
      <c r="D51" s="23"/>
      <c r="E51" s="16">
        <v>118</v>
      </c>
      <c r="F51" s="30" t="s">
        <v>113</v>
      </c>
      <c r="G51" s="23"/>
      <c r="H51" s="16">
        <v>100</v>
      </c>
      <c r="I51" s="30" t="s">
        <v>113</v>
      </c>
      <c r="J51" s="23"/>
      <c r="K51" s="16">
        <v>244</v>
      </c>
      <c r="L51" s="30" t="s">
        <v>113</v>
      </c>
      <c r="M51" s="23"/>
      <c r="N51" s="16">
        <f t="shared" si="17"/>
        <v>682</v>
      </c>
      <c r="O51" s="30" t="s">
        <v>113</v>
      </c>
      <c r="P51" s="23"/>
    </row>
    <row r="52" spans="1:16" ht="15.6" x14ac:dyDescent="0.3">
      <c r="A52" s="5" t="s">
        <v>76</v>
      </c>
      <c r="B52" s="15">
        <v>138</v>
      </c>
      <c r="C52" s="30">
        <v>0</v>
      </c>
      <c r="D52" s="23">
        <f t="shared" si="13"/>
        <v>0</v>
      </c>
      <c r="E52" s="16">
        <v>78</v>
      </c>
      <c r="F52" s="30">
        <v>0</v>
      </c>
      <c r="G52" s="23">
        <f t="shared" si="14"/>
        <v>0</v>
      </c>
      <c r="H52" s="16">
        <v>85</v>
      </c>
      <c r="I52" s="30">
        <v>7</v>
      </c>
      <c r="J52" s="23">
        <f t="shared" si="15"/>
        <v>8.2352941176470587E-2</v>
      </c>
      <c r="K52" s="16">
        <v>99</v>
      </c>
      <c r="L52" s="30">
        <v>76</v>
      </c>
      <c r="M52" s="23">
        <f t="shared" si="16"/>
        <v>0.76767676767676762</v>
      </c>
      <c r="N52" s="16">
        <f t="shared" si="17"/>
        <v>400</v>
      </c>
      <c r="O52" s="30">
        <f t="shared" si="17"/>
        <v>83</v>
      </c>
      <c r="P52" s="23">
        <f t="shared" si="18"/>
        <v>0.20749999999999999</v>
      </c>
    </row>
    <row r="53" spans="1:16" ht="15.6" x14ac:dyDescent="0.3">
      <c r="A53" s="5" t="s">
        <v>20</v>
      </c>
      <c r="B53" s="15">
        <v>124</v>
      </c>
      <c r="C53" s="30">
        <v>0</v>
      </c>
      <c r="D53" s="23">
        <f t="shared" si="13"/>
        <v>0</v>
      </c>
      <c r="E53" s="16">
        <v>72</v>
      </c>
      <c r="F53" s="30">
        <v>0</v>
      </c>
      <c r="G53" s="23">
        <f t="shared" si="14"/>
        <v>0</v>
      </c>
      <c r="H53" s="16">
        <v>78</v>
      </c>
      <c r="I53" s="30">
        <v>0</v>
      </c>
      <c r="J53" s="23">
        <f t="shared" si="15"/>
        <v>0</v>
      </c>
      <c r="K53" s="16">
        <v>195</v>
      </c>
      <c r="L53" s="30">
        <v>45</v>
      </c>
      <c r="M53" s="23">
        <f t="shared" si="16"/>
        <v>0.23076923076923078</v>
      </c>
      <c r="N53" s="16">
        <f t="shared" si="17"/>
        <v>469</v>
      </c>
      <c r="O53" s="30">
        <f t="shared" si="17"/>
        <v>45</v>
      </c>
      <c r="P53" s="23">
        <f t="shared" si="18"/>
        <v>9.5948827292110878E-2</v>
      </c>
    </row>
    <row r="54" spans="1:16" ht="15.6" x14ac:dyDescent="0.3">
      <c r="A54" s="5" t="s">
        <v>86</v>
      </c>
      <c r="B54" s="15">
        <v>75</v>
      </c>
      <c r="C54" s="30">
        <v>0</v>
      </c>
      <c r="D54" s="23">
        <f t="shared" si="13"/>
        <v>0</v>
      </c>
      <c r="E54" s="16">
        <v>44</v>
      </c>
      <c r="F54" s="30">
        <v>0</v>
      </c>
      <c r="G54" s="23">
        <f t="shared" si="14"/>
        <v>0</v>
      </c>
      <c r="H54" s="16">
        <v>50</v>
      </c>
      <c r="I54" s="30">
        <v>0</v>
      </c>
      <c r="J54" s="23">
        <f t="shared" si="15"/>
        <v>0</v>
      </c>
      <c r="K54" s="16">
        <v>60</v>
      </c>
      <c r="L54" s="30">
        <v>8</v>
      </c>
      <c r="M54" s="23">
        <f t="shared" si="16"/>
        <v>0.13333333333333333</v>
      </c>
      <c r="N54" s="16">
        <f t="shared" si="17"/>
        <v>229</v>
      </c>
      <c r="O54" s="30">
        <f t="shared" si="17"/>
        <v>8</v>
      </c>
      <c r="P54" s="23">
        <f t="shared" si="18"/>
        <v>3.4934497816593885E-2</v>
      </c>
    </row>
    <row r="55" spans="1:16" ht="15.6" x14ac:dyDescent="0.3">
      <c r="A55" s="5" t="s">
        <v>70</v>
      </c>
      <c r="B55" s="15">
        <v>317</v>
      </c>
      <c r="C55" s="30">
        <v>0</v>
      </c>
      <c r="D55" s="23">
        <f t="shared" si="13"/>
        <v>0</v>
      </c>
      <c r="E55" s="16">
        <v>174</v>
      </c>
      <c r="F55" s="30">
        <v>0</v>
      </c>
      <c r="G55" s="23">
        <f t="shared" si="14"/>
        <v>0</v>
      </c>
      <c r="H55" s="16">
        <v>175</v>
      </c>
      <c r="I55" s="30">
        <v>68</v>
      </c>
      <c r="J55" s="23">
        <f t="shared" si="15"/>
        <v>0.38857142857142857</v>
      </c>
      <c r="K55" s="16">
        <v>502</v>
      </c>
      <c r="L55" s="30">
        <v>234</v>
      </c>
      <c r="M55" s="23">
        <f t="shared" si="16"/>
        <v>0.46613545816733065</v>
      </c>
      <c r="N55" s="16">
        <f t="shared" si="17"/>
        <v>1168</v>
      </c>
      <c r="O55" s="30">
        <f t="shared" si="17"/>
        <v>302</v>
      </c>
      <c r="P55" s="23">
        <f t="shared" si="18"/>
        <v>0.25856164383561642</v>
      </c>
    </row>
    <row r="56" spans="1:16" ht="15.6" x14ac:dyDescent="0.3">
      <c r="A56" s="5" t="s">
        <v>21</v>
      </c>
      <c r="B56" s="15">
        <v>84</v>
      </c>
      <c r="C56" s="30">
        <v>0</v>
      </c>
      <c r="D56" s="23">
        <f t="shared" si="13"/>
        <v>0</v>
      </c>
      <c r="E56" s="16">
        <v>47</v>
      </c>
      <c r="F56" s="30">
        <v>0</v>
      </c>
      <c r="G56" s="23">
        <f t="shared" si="14"/>
        <v>0</v>
      </c>
      <c r="H56" s="16">
        <v>54</v>
      </c>
      <c r="I56" s="30">
        <v>0</v>
      </c>
      <c r="J56" s="23">
        <f t="shared" si="15"/>
        <v>0</v>
      </c>
      <c r="K56" s="16">
        <v>42</v>
      </c>
      <c r="L56" s="30">
        <v>41</v>
      </c>
      <c r="M56" s="23">
        <f t="shared" si="16"/>
        <v>0.97619047619047616</v>
      </c>
      <c r="N56" s="16">
        <f t="shared" si="17"/>
        <v>227</v>
      </c>
      <c r="O56" s="30">
        <f t="shared" si="17"/>
        <v>41</v>
      </c>
      <c r="P56" s="23">
        <f t="shared" si="18"/>
        <v>0.18061674008810572</v>
      </c>
    </row>
    <row r="57" spans="1:16" ht="15.6" x14ac:dyDescent="0.3">
      <c r="A57" s="5" t="s">
        <v>121</v>
      </c>
      <c r="B57" s="15">
        <v>80</v>
      </c>
      <c r="C57" s="30">
        <v>0</v>
      </c>
      <c r="D57" s="23">
        <f t="shared" si="13"/>
        <v>0</v>
      </c>
      <c r="E57" s="16">
        <v>48</v>
      </c>
      <c r="F57" s="30">
        <v>0</v>
      </c>
      <c r="G57" s="23">
        <f t="shared" si="14"/>
        <v>0</v>
      </c>
      <c r="H57" s="16">
        <v>43</v>
      </c>
      <c r="I57" s="30">
        <v>0</v>
      </c>
      <c r="J57" s="23">
        <f t="shared" si="15"/>
        <v>0</v>
      </c>
      <c r="K57" s="16">
        <v>126</v>
      </c>
      <c r="L57" s="30">
        <v>0</v>
      </c>
      <c r="M57" s="23">
        <f t="shared" si="16"/>
        <v>0</v>
      </c>
      <c r="N57" s="16">
        <f t="shared" si="17"/>
        <v>297</v>
      </c>
      <c r="O57" s="30">
        <f t="shared" si="17"/>
        <v>0</v>
      </c>
      <c r="P57" s="23">
        <f t="shared" si="18"/>
        <v>0</v>
      </c>
    </row>
    <row r="58" spans="1:16" ht="15.6" x14ac:dyDescent="0.3">
      <c r="A58" s="5" t="s">
        <v>22</v>
      </c>
      <c r="B58" s="15">
        <v>392</v>
      </c>
      <c r="C58" s="30">
        <v>0</v>
      </c>
      <c r="D58" s="23">
        <f t="shared" si="13"/>
        <v>0</v>
      </c>
      <c r="E58" s="16">
        <v>254</v>
      </c>
      <c r="F58" s="30">
        <v>2</v>
      </c>
      <c r="G58" s="23">
        <f t="shared" si="14"/>
        <v>7.874015748031496E-3</v>
      </c>
      <c r="H58" s="16">
        <v>316</v>
      </c>
      <c r="I58" s="30">
        <v>0</v>
      </c>
      <c r="J58" s="23">
        <f t="shared" si="15"/>
        <v>0</v>
      </c>
      <c r="K58" s="16">
        <v>1063</v>
      </c>
      <c r="L58" s="30">
        <v>384</v>
      </c>
      <c r="M58" s="23">
        <f t="shared" si="16"/>
        <v>0.36124176857949203</v>
      </c>
      <c r="N58" s="16">
        <f t="shared" si="17"/>
        <v>2025</v>
      </c>
      <c r="O58" s="30">
        <f t="shared" si="17"/>
        <v>386</v>
      </c>
      <c r="P58" s="23">
        <f t="shared" si="18"/>
        <v>0.19061728395061728</v>
      </c>
    </row>
    <row r="59" spans="1:16" ht="15.6" x14ac:dyDescent="0.3">
      <c r="A59" s="5" t="s">
        <v>23</v>
      </c>
      <c r="B59" s="15">
        <v>118</v>
      </c>
      <c r="C59" s="30">
        <v>0</v>
      </c>
      <c r="D59" s="23">
        <f t="shared" si="13"/>
        <v>0</v>
      </c>
      <c r="E59" s="16">
        <v>69</v>
      </c>
      <c r="F59" s="30">
        <v>0</v>
      </c>
      <c r="G59" s="23">
        <f t="shared" si="14"/>
        <v>0</v>
      </c>
      <c r="H59" s="16">
        <v>84</v>
      </c>
      <c r="I59" s="30">
        <v>2</v>
      </c>
      <c r="J59" s="23">
        <f t="shared" si="15"/>
        <v>2.3809523809523808E-2</v>
      </c>
      <c r="K59" s="16">
        <v>177</v>
      </c>
      <c r="L59" s="30">
        <v>3</v>
      </c>
      <c r="M59" s="23">
        <f t="shared" si="16"/>
        <v>1.6949152542372881E-2</v>
      </c>
      <c r="N59" s="16">
        <f t="shared" si="17"/>
        <v>448</v>
      </c>
      <c r="O59" s="30">
        <f t="shared" si="17"/>
        <v>5</v>
      </c>
      <c r="P59" s="23">
        <f t="shared" si="18"/>
        <v>1.1160714285714286E-2</v>
      </c>
    </row>
    <row r="60" spans="1:16" ht="15.6" x14ac:dyDescent="0.3">
      <c r="A60" s="5" t="s">
        <v>50</v>
      </c>
      <c r="B60" s="15">
        <v>438</v>
      </c>
      <c r="C60" s="30">
        <v>0</v>
      </c>
      <c r="D60" s="23">
        <f t="shared" si="13"/>
        <v>0</v>
      </c>
      <c r="E60" s="16">
        <v>305</v>
      </c>
      <c r="F60" s="30">
        <v>0</v>
      </c>
      <c r="G60" s="23">
        <f t="shared" si="14"/>
        <v>0</v>
      </c>
      <c r="H60" s="16">
        <v>410</v>
      </c>
      <c r="I60" s="30">
        <v>0</v>
      </c>
      <c r="J60" s="23">
        <f t="shared" si="15"/>
        <v>0</v>
      </c>
      <c r="K60" s="16">
        <v>1282</v>
      </c>
      <c r="L60" s="30">
        <v>84</v>
      </c>
      <c r="M60" s="23">
        <f t="shared" si="16"/>
        <v>6.5522620904836196E-2</v>
      </c>
      <c r="N60" s="16">
        <f t="shared" si="17"/>
        <v>2435</v>
      </c>
      <c r="O60" s="30">
        <f t="shared" si="17"/>
        <v>84</v>
      </c>
      <c r="P60" s="23">
        <f t="shared" si="18"/>
        <v>3.449691991786448E-2</v>
      </c>
    </row>
    <row r="61" spans="1:16" ht="17.399999999999999" x14ac:dyDescent="0.3">
      <c r="A61" s="21" t="s">
        <v>87</v>
      </c>
      <c r="B61" s="15">
        <v>56</v>
      </c>
      <c r="C61" s="30">
        <v>0</v>
      </c>
      <c r="D61" s="23">
        <f t="shared" si="13"/>
        <v>0</v>
      </c>
      <c r="E61" s="16">
        <v>53</v>
      </c>
      <c r="F61" s="30">
        <v>0</v>
      </c>
      <c r="G61" s="23">
        <f t="shared" si="14"/>
        <v>0</v>
      </c>
      <c r="H61" s="16">
        <v>75</v>
      </c>
      <c r="I61" s="30">
        <v>0</v>
      </c>
      <c r="J61" s="23">
        <f t="shared" si="15"/>
        <v>0</v>
      </c>
      <c r="K61" s="16">
        <v>265</v>
      </c>
      <c r="L61" s="30">
        <v>30</v>
      </c>
      <c r="M61" s="23">
        <f t="shared" si="16"/>
        <v>0.11320754716981132</v>
      </c>
      <c r="N61" s="16">
        <f t="shared" si="17"/>
        <v>449</v>
      </c>
      <c r="O61" s="30">
        <f t="shared" si="17"/>
        <v>30</v>
      </c>
      <c r="P61" s="23">
        <f t="shared" si="18"/>
        <v>6.6815144766147E-2</v>
      </c>
    </row>
    <row r="62" spans="1:16" ht="15.6" x14ac:dyDescent="0.3">
      <c r="A62" s="5" t="s">
        <v>24</v>
      </c>
      <c r="B62" s="15">
        <v>516</v>
      </c>
      <c r="C62" s="30">
        <v>0</v>
      </c>
      <c r="D62" s="23">
        <f t="shared" si="13"/>
        <v>0</v>
      </c>
      <c r="E62" s="16">
        <v>279</v>
      </c>
      <c r="F62" s="30">
        <v>0</v>
      </c>
      <c r="G62" s="23">
        <f t="shared" si="14"/>
        <v>0</v>
      </c>
      <c r="H62" s="16">
        <v>282</v>
      </c>
      <c r="I62" s="30">
        <v>2</v>
      </c>
      <c r="J62" s="23">
        <f t="shared" si="15"/>
        <v>7.0921985815602835E-3</v>
      </c>
      <c r="K62" s="16">
        <v>340</v>
      </c>
      <c r="L62" s="30">
        <v>386</v>
      </c>
      <c r="M62" s="23">
        <f t="shared" si="16"/>
        <v>1.1352941176470588</v>
      </c>
      <c r="N62" s="16">
        <f t="shared" si="17"/>
        <v>1417</v>
      </c>
      <c r="O62" s="30">
        <f t="shared" si="17"/>
        <v>388</v>
      </c>
      <c r="P62" s="23">
        <f t="shared" si="18"/>
        <v>0.273817925194072</v>
      </c>
    </row>
    <row r="63" spans="1:16" ht="17.399999999999999" x14ac:dyDescent="0.3">
      <c r="A63" s="5" t="s">
        <v>135</v>
      </c>
      <c r="B63" s="15">
        <v>604</v>
      </c>
      <c r="C63" s="30">
        <v>0</v>
      </c>
      <c r="D63" s="23">
        <f t="shared" si="13"/>
        <v>0</v>
      </c>
      <c r="E63" s="16">
        <v>355</v>
      </c>
      <c r="F63" s="30">
        <v>0</v>
      </c>
      <c r="G63" s="23">
        <f t="shared" si="14"/>
        <v>0</v>
      </c>
      <c r="H63" s="16">
        <v>381</v>
      </c>
      <c r="I63" s="30">
        <v>2</v>
      </c>
      <c r="J63" s="23">
        <f t="shared" si="15"/>
        <v>5.2493438320209973E-3</v>
      </c>
      <c r="K63" s="16">
        <v>895</v>
      </c>
      <c r="L63" s="30">
        <v>208</v>
      </c>
      <c r="M63" s="23">
        <f t="shared" si="16"/>
        <v>0.23240223463687151</v>
      </c>
      <c r="N63" s="16">
        <f t="shared" si="17"/>
        <v>2235</v>
      </c>
      <c r="O63" s="30">
        <f t="shared" si="17"/>
        <v>210</v>
      </c>
      <c r="P63" s="23">
        <f t="shared" si="18"/>
        <v>9.3959731543624164E-2</v>
      </c>
    </row>
    <row r="64" spans="1:16" ht="16.2" thickBot="1" x14ac:dyDescent="0.35">
      <c r="A64" s="6" t="s">
        <v>69</v>
      </c>
      <c r="B64" s="17">
        <v>374</v>
      </c>
      <c r="C64" s="31">
        <v>2</v>
      </c>
      <c r="D64" s="23">
        <f t="shared" si="13"/>
        <v>5.3475935828877002E-3</v>
      </c>
      <c r="E64" s="16">
        <v>218</v>
      </c>
      <c r="F64" s="31">
        <v>10</v>
      </c>
      <c r="G64" s="23">
        <f t="shared" si="14"/>
        <v>4.5871559633027525E-2</v>
      </c>
      <c r="H64" s="16">
        <v>243</v>
      </c>
      <c r="I64" s="31">
        <v>97</v>
      </c>
      <c r="J64" s="23">
        <f t="shared" si="15"/>
        <v>0.3991769547325103</v>
      </c>
      <c r="K64" s="16">
        <v>532</v>
      </c>
      <c r="L64" s="31">
        <v>510</v>
      </c>
      <c r="M64" s="23">
        <f t="shared" si="16"/>
        <v>0.95864661654135341</v>
      </c>
      <c r="N64" s="16">
        <f t="shared" si="17"/>
        <v>1367</v>
      </c>
      <c r="O64" s="31">
        <f t="shared" si="17"/>
        <v>619</v>
      </c>
      <c r="P64" s="23">
        <f t="shared" si="18"/>
        <v>0.45281638624725679</v>
      </c>
    </row>
    <row r="65" spans="1:16" ht="16.2" thickBot="1" x14ac:dyDescent="0.35">
      <c r="A65" s="10" t="s">
        <v>25</v>
      </c>
      <c r="B65" s="8">
        <f>SUM(B45:B64)</f>
        <v>5264</v>
      </c>
      <c r="C65" s="8">
        <f>SUM(C45:C64)</f>
        <v>3</v>
      </c>
      <c r="D65" s="9">
        <f>C65/B65</f>
        <v>5.6990881458966562E-4</v>
      </c>
      <c r="E65" s="8">
        <f>SUM(E45:E64)</f>
        <v>3086</v>
      </c>
      <c r="F65" s="8">
        <f>SUM(F45:F64)</f>
        <v>22</v>
      </c>
      <c r="G65" s="9">
        <f t="shared" si="14"/>
        <v>7.1289695398574207E-3</v>
      </c>
      <c r="H65" s="8">
        <f>SUM(H45:H64)</f>
        <v>3496</v>
      </c>
      <c r="I65" s="8">
        <f>SUM(I45:I64)</f>
        <v>214</v>
      </c>
      <c r="J65" s="9">
        <f t="shared" si="15"/>
        <v>6.1212814645308922E-2</v>
      </c>
      <c r="K65" s="8">
        <f>SUM(K45:K64)</f>
        <v>8784</v>
      </c>
      <c r="L65" s="8">
        <f>SUM(L45:L64)</f>
        <v>2700</v>
      </c>
      <c r="M65" s="9">
        <f t="shared" si="16"/>
        <v>0.30737704918032788</v>
      </c>
      <c r="N65" s="8">
        <f>SUM(N45:N64)</f>
        <v>20630</v>
      </c>
      <c r="O65" s="8">
        <f>SUM(O45:O64)</f>
        <v>2939</v>
      </c>
      <c r="P65" s="9">
        <f t="shared" si="18"/>
        <v>0.14246243334949102</v>
      </c>
    </row>
    <row r="66" spans="1:16" ht="15" thickBot="1" x14ac:dyDescent="0.35"/>
    <row r="67" spans="1:16" ht="16.2" thickBot="1" x14ac:dyDescent="0.35">
      <c r="A67" s="44" t="s">
        <v>51</v>
      </c>
      <c r="B67" s="40" t="s">
        <v>0</v>
      </c>
      <c r="C67" s="41"/>
      <c r="D67" s="42"/>
      <c r="E67" s="40" t="s">
        <v>1</v>
      </c>
      <c r="F67" s="41"/>
      <c r="G67" s="42"/>
      <c r="H67" s="40" t="s">
        <v>2</v>
      </c>
      <c r="I67" s="41"/>
      <c r="J67" s="42"/>
      <c r="K67" s="40" t="s">
        <v>3</v>
      </c>
      <c r="L67" s="41"/>
      <c r="M67" s="42"/>
      <c r="N67" s="40" t="s">
        <v>4</v>
      </c>
      <c r="O67" s="41"/>
      <c r="P67" s="42"/>
    </row>
    <row r="68" spans="1:16" ht="47.4" thickBot="1" x14ac:dyDescent="0.35">
      <c r="A68" s="45"/>
      <c r="B68" s="7" t="s">
        <v>6</v>
      </c>
      <c r="C68" s="7" t="s">
        <v>7</v>
      </c>
      <c r="D68" s="7"/>
      <c r="E68" s="7" t="s">
        <v>6</v>
      </c>
      <c r="F68" s="7" t="s">
        <v>7</v>
      </c>
      <c r="G68" s="7" t="s">
        <v>8</v>
      </c>
      <c r="H68" s="7" t="s">
        <v>6</v>
      </c>
      <c r="I68" s="7" t="s">
        <v>7</v>
      </c>
      <c r="J68" s="7" t="s">
        <v>8</v>
      </c>
      <c r="K68" s="7" t="s">
        <v>6</v>
      </c>
      <c r="L68" s="7" t="s">
        <v>7</v>
      </c>
      <c r="M68" s="7" t="s">
        <v>8</v>
      </c>
      <c r="N68" s="7" t="s">
        <v>6</v>
      </c>
      <c r="O68" s="7" t="s">
        <v>7</v>
      </c>
      <c r="P68" s="7" t="s">
        <v>8</v>
      </c>
    </row>
    <row r="69" spans="1:16" ht="15.6" x14ac:dyDescent="0.3">
      <c r="A69" s="3" t="s">
        <v>120</v>
      </c>
      <c r="B69" s="13">
        <v>4</v>
      </c>
      <c r="C69" s="29">
        <v>0</v>
      </c>
      <c r="D69" s="22">
        <f>C69/B69</f>
        <v>0</v>
      </c>
      <c r="E69" s="14">
        <v>3</v>
      </c>
      <c r="F69" s="29">
        <v>0</v>
      </c>
      <c r="G69" s="22">
        <f>F69/E69</f>
        <v>0</v>
      </c>
      <c r="H69" s="14">
        <v>4</v>
      </c>
      <c r="I69" s="29">
        <v>0</v>
      </c>
      <c r="J69" s="22">
        <f>I69/H69</f>
        <v>0</v>
      </c>
      <c r="K69" s="14">
        <v>5</v>
      </c>
      <c r="L69" s="29">
        <v>0</v>
      </c>
      <c r="M69" s="22">
        <f>L69/K69</f>
        <v>0</v>
      </c>
      <c r="N69" s="14">
        <f>K69+H69+E69+B69</f>
        <v>16</v>
      </c>
      <c r="O69" s="29">
        <f>L69+I69+F69+C69</f>
        <v>0</v>
      </c>
      <c r="P69" s="22">
        <f>O69/N69</f>
        <v>0</v>
      </c>
    </row>
    <row r="70" spans="1:16" ht="17.399999999999999" x14ac:dyDescent="0.3">
      <c r="A70" s="5" t="s">
        <v>82</v>
      </c>
      <c r="B70" s="15">
        <v>22</v>
      </c>
      <c r="C70" s="30">
        <v>0</v>
      </c>
      <c r="D70" s="23">
        <f t="shared" ref="D70:D81" si="19">C70/B70</f>
        <v>0</v>
      </c>
      <c r="E70" s="16">
        <v>13</v>
      </c>
      <c r="F70" s="30">
        <v>1</v>
      </c>
      <c r="G70" s="23">
        <f t="shared" ref="G70:G81" si="20">F70/E70</f>
        <v>7.6923076923076927E-2</v>
      </c>
      <c r="H70" s="16">
        <v>13</v>
      </c>
      <c r="I70" s="30">
        <v>0</v>
      </c>
      <c r="J70" s="23">
        <f t="shared" ref="J70:J81" si="21">I70/H70</f>
        <v>0</v>
      </c>
      <c r="K70" s="16">
        <v>24</v>
      </c>
      <c r="L70" s="30">
        <v>0</v>
      </c>
      <c r="M70" s="23">
        <f t="shared" ref="M70:M81" si="22">L70/K70</f>
        <v>0</v>
      </c>
      <c r="N70" s="16">
        <f t="shared" ref="N70:N80" si="23">K70+H70+E70+B70</f>
        <v>72</v>
      </c>
      <c r="O70" s="30">
        <f t="shared" ref="O70:O80" si="24">L70+I70+F70+C70</f>
        <v>1</v>
      </c>
      <c r="P70" s="23">
        <f t="shared" ref="P70:P81" si="25">O70/N70</f>
        <v>1.3888888888888888E-2</v>
      </c>
    </row>
    <row r="71" spans="1:16" ht="15.6" x14ac:dyDescent="0.3">
      <c r="A71" s="5" t="s">
        <v>134</v>
      </c>
      <c r="B71" s="15">
        <v>16</v>
      </c>
      <c r="C71" s="30" t="s">
        <v>113</v>
      </c>
      <c r="D71" s="23"/>
      <c r="E71" s="16">
        <v>11</v>
      </c>
      <c r="F71" s="30" t="s">
        <v>113</v>
      </c>
      <c r="G71" s="23"/>
      <c r="H71" s="16">
        <v>11</v>
      </c>
      <c r="I71" s="30" t="s">
        <v>113</v>
      </c>
      <c r="J71" s="23"/>
      <c r="K71" s="16">
        <v>23</v>
      </c>
      <c r="L71" s="30" t="s">
        <v>113</v>
      </c>
      <c r="M71" s="23"/>
      <c r="N71" s="16">
        <f t="shared" si="23"/>
        <v>61</v>
      </c>
      <c r="O71" s="30" t="s">
        <v>113</v>
      </c>
      <c r="P71" s="23"/>
    </row>
    <row r="72" spans="1:16" ht="15.6" x14ac:dyDescent="0.3">
      <c r="A72" s="5" t="s">
        <v>26</v>
      </c>
      <c r="B72" s="15">
        <v>40</v>
      </c>
      <c r="C72" s="30">
        <v>0</v>
      </c>
      <c r="D72" s="23">
        <f t="shared" si="19"/>
        <v>0</v>
      </c>
      <c r="E72" s="16">
        <v>20</v>
      </c>
      <c r="F72" s="30">
        <v>0</v>
      </c>
      <c r="G72" s="23">
        <f t="shared" si="20"/>
        <v>0</v>
      </c>
      <c r="H72" s="16">
        <v>21</v>
      </c>
      <c r="I72" s="30">
        <v>0</v>
      </c>
      <c r="J72" s="23">
        <f t="shared" si="21"/>
        <v>0</v>
      </c>
      <c r="K72" s="16">
        <v>51</v>
      </c>
      <c r="L72" s="30">
        <v>7</v>
      </c>
      <c r="M72" s="23">
        <f t="shared" si="22"/>
        <v>0.13725490196078433</v>
      </c>
      <c r="N72" s="16">
        <f t="shared" si="23"/>
        <v>132</v>
      </c>
      <c r="O72" s="30">
        <f t="shared" si="24"/>
        <v>7</v>
      </c>
      <c r="P72" s="23">
        <f t="shared" si="25"/>
        <v>5.3030303030303032E-2</v>
      </c>
    </row>
    <row r="73" spans="1:16" ht="15.6" x14ac:dyDescent="0.3">
      <c r="A73" s="5" t="s">
        <v>66</v>
      </c>
      <c r="B73" s="15">
        <v>41</v>
      </c>
      <c r="C73" s="30">
        <v>7</v>
      </c>
      <c r="D73" s="23">
        <f t="shared" si="19"/>
        <v>0.17073170731707318</v>
      </c>
      <c r="E73" s="16">
        <v>24</v>
      </c>
      <c r="F73" s="30">
        <v>8</v>
      </c>
      <c r="G73" s="23">
        <f t="shared" si="20"/>
        <v>0.33333333333333331</v>
      </c>
      <c r="H73" s="16">
        <v>26</v>
      </c>
      <c r="I73" s="30">
        <v>4</v>
      </c>
      <c r="J73" s="23">
        <f t="shared" si="21"/>
        <v>0.15384615384615385</v>
      </c>
      <c r="K73" s="16">
        <v>38</v>
      </c>
      <c r="L73" s="30">
        <v>6</v>
      </c>
      <c r="M73" s="23">
        <f t="shared" si="22"/>
        <v>0.15789473684210525</v>
      </c>
      <c r="N73" s="16">
        <f t="shared" si="23"/>
        <v>129</v>
      </c>
      <c r="O73" s="30">
        <f t="shared" si="24"/>
        <v>25</v>
      </c>
      <c r="P73" s="23">
        <f t="shared" si="25"/>
        <v>0.19379844961240311</v>
      </c>
    </row>
    <row r="74" spans="1:16" ht="15.6" x14ac:dyDescent="0.3">
      <c r="A74" s="5" t="s">
        <v>85</v>
      </c>
      <c r="B74" s="15">
        <v>111</v>
      </c>
      <c r="C74" s="30">
        <v>16</v>
      </c>
      <c r="D74" s="23">
        <f t="shared" si="19"/>
        <v>0.14414414414414414</v>
      </c>
      <c r="E74" s="16">
        <v>65</v>
      </c>
      <c r="F74" s="30">
        <v>0</v>
      </c>
      <c r="G74" s="23">
        <f t="shared" si="20"/>
        <v>0</v>
      </c>
      <c r="H74" s="16">
        <v>72</v>
      </c>
      <c r="I74" s="30">
        <v>1</v>
      </c>
      <c r="J74" s="23">
        <f t="shared" si="21"/>
        <v>1.3888888888888888E-2</v>
      </c>
      <c r="K74" s="16">
        <v>167</v>
      </c>
      <c r="L74" s="30">
        <v>15</v>
      </c>
      <c r="M74" s="23">
        <f t="shared" si="22"/>
        <v>8.9820359281437126E-2</v>
      </c>
      <c r="N74" s="16">
        <f t="shared" si="23"/>
        <v>415</v>
      </c>
      <c r="O74" s="30">
        <f t="shared" si="24"/>
        <v>32</v>
      </c>
      <c r="P74" s="23">
        <f t="shared" si="25"/>
        <v>7.7108433734939766E-2</v>
      </c>
    </row>
    <row r="75" spans="1:16" ht="17.399999999999999" x14ac:dyDescent="0.3">
      <c r="A75" s="5" t="s">
        <v>83</v>
      </c>
      <c r="B75" s="15">
        <v>6</v>
      </c>
      <c r="C75" s="30">
        <v>1</v>
      </c>
      <c r="D75" s="23">
        <f t="shared" si="19"/>
        <v>0.16666666666666666</v>
      </c>
      <c r="E75" s="16">
        <v>4</v>
      </c>
      <c r="F75" s="30">
        <v>0</v>
      </c>
      <c r="G75" s="23">
        <f t="shared" si="20"/>
        <v>0</v>
      </c>
      <c r="H75" s="16">
        <v>4</v>
      </c>
      <c r="I75" s="30">
        <v>0</v>
      </c>
      <c r="J75" s="23">
        <f t="shared" si="21"/>
        <v>0</v>
      </c>
      <c r="K75" s="16">
        <v>4</v>
      </c>
      <c r="L75" s="30">
        <v>0</v>
      </c>
      <c r="M75" s="23">
        <f t="shared" si="22"/>
        <v>0</v>
      </c>
      <c r="N75" s="16">
        <f t="shared" si="23"/>
        <v>18</v>
      </c>
      <c r="O75" s="30">
        <f t="shared" si="24"/>
        <v>1</v>
      </c>
      <c r="P75" s="23">
        <f t="shared" si="25"/>
        <v>5.5555555555555552E-2</v>
      </c>
    </row>
    <row r="76" spans="1:16" ht="15.6" x14ac:dyDescent="0.3">
      <c r="A76" s="5" t="s">
        <v>77</v>
      </c>
      <c r="B76" s="15">
        <v>33</v>
      </c>
      <c r="C76" s="30">
        <v>2</v>
      </c>
      <c r="D76" s="23">
        <f t="shared" si="19"/>
        <v>6.0606060606060608E-2</v>
      </c>
      <c r="E76" s="16">
        <v>17</v>
      </c>
      <c r="F76" s="30">
        <v>1</v>
      </c>
      <c r="G76" s="23">
        <f t="shared" si="20"/>
        <v>5.8823529411764705E-2</v>
      </c>
      <c r="H76" s="16">
        <v>19</v>
      </c>
      <c r="I76" s="30">
        <v>0</v>
      </c>
      <c r="J76" s="23">
        <f t="shared" si="21"/>
        <v>0</v>
      </c>
      <c r="K76" s="16">
        <v>37</v>
      </c>
      <c r="L76" s="30">
        <v>1</v>
      </c>
      <c r="M76" s="23">
        <f t="shared" si="22"/>
        <v>2.7027027027027029E-2</v>
      </c>
      <c r="N76" s="16">
        <f t="shared" si="23"/>
        <v>106</v>
      </c>
      <c r="O76" s="30">
        <f t="shared" si="24"/>
        <v>4</v>
      </c>
      <c r="P76" s="23">
        <f t="shared" si="25"/>
        <v>3.7735849056603772E-2</v>
      </c>
    </row>
    <row r="77" spans="1:16" ht="15.6" x14ac:dyDescent="0.3">
      <c r="A77" s="5" t="s">
        <v>27</v>
      </c>
      <c r="B77" s="15">
        <v>240</v>
      </c>
      <c r="C77" s="30">
        <v>1</v>
      </c>
      <c r="D77" s="23">
        <f t="shared" si="19"/>
        <v>4.1666666666666666E-3</v>
      </c>
      <c r="E77" s="16">
        <v>148</v>
      </c>
      <c r="F77" s="30">
        <v>9</v>
      </c>
      <c r="G77" s="23">
        <f t="shared" si="20"/>
        <v>6.0810810810810814E-2</v>
      </c>
      <c r="H77" s="16">
        <v>181</v>
      </c>
      <c r="I77" s="30">
        <v>8</v>
      </c>
      <c r="J77" s="23">
        <f t="shared" si="21"/>
        <v>4.4198895027624308E-2</v>
      </c>
      <c r="K77" s="16">
        <v>438</v>
      </c>
      <c r="L77" s="30">
        <v>84</v>
      </c>
      <c r="M77" s="23">
        <f t="shared" si="22"/>
        <v>0.19178082191780821</v>
      </c>
      <c r="N77" s="16">
        <f t="shared" si="23"/>
        <v>1007</v>
      </c>
      <c r="O77" s="30">
        <f t="shared" si="24"/>
        <v>102</v>
      </c>
      <c r="P77" s="23">
        <f t="shared" si="25"/>
        <v>0.10129096325719961</v>
      </c>
    </row>
    <row r="78" spans="1:16" ht="17.399999999999999" x14ac:dyDescent="0.3">
      <c r="A78" s="5" t="s">
        <v>89</v>
      </c>
      <c r="B78" s="15">
        <v>26</v>
      </c>
      <c r="C78" s="30">
        <v>2</v>
      </c>
      <c r="D78" s="23">
        <f t="shared" si="19"/>
        <v>7.6923076923076927E-2</v>
      </c>
      <c r="E78" s="16">
        <v>14</v>
      </c>
      <c r="F78" s="30">
        <v>0</v>
      </c>
      <c r="G78" s="23">
        <f t="shared" si="20"/>
        <v>0</v>
      </c>
      <c r="H78" s="16">
        <v>16</v>
      </c>
      <c r="I78" s="30">
        <v>4</v>
      </c>
      <c r="J78" s="23">
        <f t="shared" si="21"/>
        <v>0.25</v>
      </c>
      <c r="K78" s="16">
        <v>23</v>
      </c>
      <c r="L78" s="30">
        <v>0</v>
      </c>
      <c r="M78" s="23">
        <f t="shared" si="22"/>
        <v>0</v>
      </c>
      <c r="N78" s="16">
        <f t="shared" si="23"/>
        <v>79</v>
      </c>
      <c r="O78" s="30">
        <f t="shared" si="24"/>
        <v>6</v>
      </c>
      <c r="P78" s="23">
        <f t="shared" si="25"/>
        <v>7.5949367088607597E-2</v>
      </c>
    </row>
    <row r="79" spans="1:16" ht="15.6" x14ac:dyDescent="0.3">
      <c r="A79" s="5" t="s">
        <v>65</v>
      </c>
      <c r="B79" s="15">
        <v>24</v>
      </c>
      <c r="C79" s="30">
        <v>0</v>
      </c>
      <c r="D79" s="23">
        <f t="shared" si="19"/>
        <v>0</v>
      </c>
      <c r="E79" s="16">
        <v>16</v>
      </c>
      <c r="F79" s="30">
        <v>0</v>
      </c>
      <c r="G79" s="23">
        <f t="shared" si="20"/>
        <v>0</v>
      </c>
      <c r="H79" s="16">
        <v>19</v>
      </c>
      <c r="I79" s="30">
        <v>0</v>
      </c>
      <c r="J79" s="23">
        <f t="shared" si="21"/>
        <v>0</v>
      </c>
      <c r="K79" s="16">
        <v>19</v>
      </c>
      <c r="L79" s="30">
        <v>8</v>
      </c>
      <c r="M79" s="23">
        <f t="shared" si="22"/>
        <v>0.42105263157894735</v>
      </c>
      <c r="N79" s="16">
        <f t="shared" si="23"/>
        <v>78</v>
      </c>
      <c r="O79" s="30">
        <f t="shared" si="24"/>
        <v>8</v>
      </c>
      <c r="P79" s="23">
        <f t="shared" si="25"/>
        <v>0.10256410256410256</v>
      </c>
    </row>
    <row r="80" spans="1:16" ht="18" thickBot="1" x14ac:dyDescent="0.35">
      <c r="A80" s="32" t="s">
        <v>88</v>
      </c>
      <c r="B80" s="17">
        <v>55</v>
      </c>
      <c r="C80" s="31">
        <v>9</v>
      </c>
      <c r="D80" s="23">
        <f t="shared" si="19"/>
        <v>0.16363636363636364</v>
      </c>
      <c r="E80" s="16">
        <v>32</v>
      </c>
      <c r="F80" s="31">
        <v>8</v>
      </c>
      <c r="G80" s="23">
        <f t="shared" si="20"/>
        <v>0.25</v>
      </c>
      <c r="H80" s="16">
        <v>37</v>
      </c>
      <c r="I80" s="31">
        <v>12</v>
      </c>
      <c r="J80" s="23">
        <f t="shared" si="21"/>
        <v>0.32432432432432434</v>
      </c>
      <c r="K80" s="16">
        <v>61</v>
      </c>
      <c r="L80" s="31">
        <v>52</v>
      </c>
      <c r="M80" s="23">
        <f t="shared" si="22"/>
        <v>0.85245901639344257</v>
      </c>
      <c r="N80" s="16">
        <f t="shared" si="23"/>
        <v>185</v>
      </c>
      <c r="O80" s="31">
        <f t="shared" si="24"/>
        <v>81</v>
      </c>
      <c r="P80" s="23">
        <f t="shared" si="25"/>
        <v>0.43783783783783786</v>
      </c>
    </row>
    <row r="81" spans="1:16" ht="16.2" thickBot="1" x14ac:dyDescent="0.35">
      <c r="A81" s="10" t="s">
        <v>25</v>
      </c>
      <c r="B81" s="8">
        <f>SUM(B69:B80)</f>
        <v>618</v>
      </c>
      <c r="C81" s="8">
        <f>SUM(C69:C80)</f>
        <v>38</v>
      </c>
      <c r="D81" s="9">
        <f t="shared" si="19"/>
        <v>6.1488673139158574E-2</v>
      </c>
      <c r="E81" s="8">
        <f>SUM(E69:E80)</f>
        <v>367</v>
      </c>
      <c r="F81" s="8">
        <f>SUM(F69:F80)</f>
        <v>27</v>
      </c>
      <c r="G81" s="9">
        <f t="shared" si="20"/>
        <v>7.3569482288828342E-2</v>
      </c>
      <c r="H81" s="8">
        <f>SUM(H69:H80)</f>
        <v>423</v>
      </c>
      <c r="I81" s="8">
        <f>SUM(I69:I80)</f>
        <v>29</v>
      </c>
      <c r="J81" s="9">
        <f t="shared" si="21"/>
        <v>6.8557919621749411E-2</v>
      </c>
      <c r="K81" s="8">
        <f>SUM(K69:K80)</f>
        <v>890</v>
      </c>
      <c r="L81" s="8">
        <f>SUM(L69:L80)</f>
        <v>173</v>
      </c>
      <c r="M81" s="9">
        <f t="shared" si="22"/>
        <v>0.19438202247191011</v>
      </c>
      <c r="N81" s="8">
        <f>SUM(N69:N80)</f>
        <v>2298</v>
      </c>
      <c r="O81" s="8">
        <f>SUM(O69:O80)</f>
        <v>267</v>
      </c>
      <c r="P81" s="9">
        <f t="shared" si="25"/>
        <v>0.11618798955613577</v>
      </c>
    </row>
    <row r="82" spans="1:16" ht="15" thickBot="1" x14ac:dyDescent="0.35"/>
    <row r="83" spans="1:16" ht="16.2" thickBot="1" x14ac:dyDescent="0.35">
      <c r="A83" s="44" t="s">
        <v>52</v>
      </c>
      <c r="B83" s="37" t="s">
        <v>0</v>
      </c>
      <c r="C83" s="38"/>
      <c r="D83" s="39"/>
      <c r="E83" s="37" t="s">
        <v>1</v>
      </c>
      <c r="F83" s="38"/>
      <c r="G83" s="39"/>
      <c r="H83" s="37" t="s">
        <v>2</v>
      </c>
      <c r="I83" s="38"/>
      <c r="J83" s="39"/>
      <c r="K83" s="37" t="s">
        <v>3</v>
      </c>
      <c r="L83" s="38"/>
      <c r="M83" s="39"/>
      <c r="N83" s="37" t="s">
        <v>4</v>
      </c>
      <c r="O83" s="38"/>
      <c r="P83" s="39"/>
    </row>
    <row r="84" spans="1:16" ht="47.4" thickBot="1" x14ac:dyDescent="0.35">
      <c r="A84" s="45"/>
      <c r="B84" s="7" t="s">
        <v>6</v>
      </c>
      <c r="C84" s="7" t="s">
        <v>7</v>
      </c>
      <c r="D84" s="7" t="s">
        <v>8</v>
      </c>
      <c r="E84" s="7" t="s">
        <v>6</v>
      </c>
      <c r="F84" s="7" t="s">
        <v>7</v>
      </c>
      <c r="G84" s="7" t="s">
        <v>8</v>
      </c>
      <c r="H84" s="7" t="s">
        <v>6</v>
      </c>
      <c r="I84" s="7" t="s">
        <v>7</v>
      </c>
      <c r="J84" s="7" t="s">
        <v>8</v>
      </c>
      <c r="K84" s="7" t="s">
        <v>6</v>
      </c>
      <c r="L84" s="7" t="s">
        <v>7</v>
      </c>
      <c r="M84" s="7" t="s">
        <v>8</v>
      </c>
      <c r="N84" s="7" t="s">
        <v>6</v>
      </c>
      <c r="O84" s="7" t="s">
        <v>7</v>
      </c>
      <c r="P84" s="7" t="s">
        <v>8</v>
      </c>
    </row>
    <row r="85" spans="1:16" ht="15.6" x14ac:dyDescent="0.3">
      <c r="A85" s="3" t="s">
        <v>64</v>
      </c>
      <c r="B85" s="13">
        <v>116</v>
      </c>
      <c r="C85" s="29">
        <v>0</v>
      </c>
      <c r="D85" s="22">
        <f>C85/B85</f>
        <v>0</v>
      </c>
      <c r="E85" s="14">
        <v>54</v>
      </c>
      <c r="F85" s="29">
        <v>17</v>
      </c>
      <c r="G85" s="22">
        <f>F85/E85</f>
        <v>0.31481481481481483</v>
      </c>
      <c r="H85" s="14">
        <v>58</v>
      </c>
      <c r="I85" s="29">
        <v>133</v>
      </c>
      <c r="J85" s="22">
        <f>I85/H85</f>
        <v>2.2931034482758621</v>
      </c>
      <c r="K85" s="14">
        <v>164</v>
      </c>
      <c r="L85" s="29">
        <v>0</v>
      </c>
      <c r="M85" s="22">
        <f>L85/K85</f>
        <v>0</v>
      </c>
      <c r="N85" s="14">
        <f>SUM(K85,H85,E85,B85)</f>
        <v>392</v>
      </c>
      <c r="O85" s="29">
        <f>SUM(L85,I85,F85,C85)</f>
        <v>150</v>
      </c>
      <c r="P85" s="22">
        <f>O85/N85</f>
        <v>0.38265306122448978</v>
      </c>
    </row>
    <row r="86" spans="1:16" ht="15.6" x14ac:dyDescent="0.3">
      <c r="A86" s="5" t="s">
        <v>73</v>
      </c>
      <c r="B86" s="15">
        <v>6</v>
      </c>
      <c r="C86" s="30">
        <v>37</v>
      </c>
      <c r="D86" s="23">
        <f t="shared" ref="D86:D91" si="26">C86/B86</f>
        <v>6.166666666666667</v>
      </c>
      <c r="E86" s="16">
        <v>2</v>
      </c>
      <c r="F86" s="30">
        <v>10</v>
      </c>
      <c r="G86" s="23">
        <f t="shared" ref="G86:G91" si="27">F86/E86</f>
        <v>5</v>
      </c>
      <c r="H86" s="16">
        <v>4</v>
      </c>
      <c r="I86" s="30">
        <v>2</v>
      </c>
      <c r="J86" s="23">
        <f t="shared" ref="J86:J91" si="28">I86/H86</f>
        <v>0.5</v>
      </c>
      <c r="K86" s="16">
        <v>15</v>
      </c>
      <c r="L86" s="30">
        <v>7</v>
      </c>
      <c r="M86" s="23">
        <f t="shared" ref="M86:M91" si="29">L86/K86</f>
        <v>0.46666666666666667</v>
      </c>
      <c r="N86" s="16">
        <f t="shared" ref="N86:O91" si="30">SUM(K86,H86,E86,B86)</f>
        <v>27</v>
      </c>
      <c r="O86" s="30">
        <f t="shared" si="30"/>
        <v>56</v>
      </c>
      <c r="P86" s="23">
        <f t="shared" ref="P86:P91" si="31">O86/N86</f>
        <v>2.074074074074074</v>
      </c>
    </row>
    <row r="87" spans="1:16" ht="15.6" x14ac:dyDescent="0.3">
      <c r="A87" s="21" t="s">
        <v>28</v>
      </c>
      <c r="B87" s="15">
        <v>185</v>
      </c>
      <c r="C87" s="30">
        <v>0</v>
      </c>
      <c r="D87" s="23">
        <f t="shared" si="26"/>
        <v>0</v>
      </c>
      <c r="E87" s="16">
        <v>106</v>
      </c>
      <c r="F87" s="30">
        <v>0</v>
      </c>
      <c r="G87" s="23">
        <f t="shared" si="27"/>
        <v>0</v>
      </c>
      <c r="H87" s="16">
        <v>141</v>
      </c>
      <c r="I87" s="30">
        <v>3</v>
      </c>
      <c r="J87" s="23">
        <f t="shared" si="28"/>
        <v>2.1276595744680851E-2</v>
      </c>
      <c r="K87" s="16">
        <v>403</v>
      </c>
      <c r="L87" s="30">
        <v>96</v>
      </c>
      <c r="M87" s="23">
        <f t="shared" si="29"/>
        <v>0.23821339950372208</v>
      </c>
      <c r="N87" s="16">
        <f t="shared" si="30"/>
        <v>835</v>
      </c>
      <c r="O87" s="30">
        <f t="shared" si="30"/>
        <v>99</v>
      </c>
      <c r="P87" s="23">
        <f t="shared" si="31"/>
        <v>0.118562874251497</v>
      </c>
    </row>
    <row r="88" spans="1:16" ht="17.399999999999999" x14ac:dyDescent="0.3">
      <c r="A88" s="21" t="s">
        <v>91</v>
      </c>
      <c r="B88" s="15">
        <v>8</v>
      </c>
      <c r="C88" s="30">
        <v>0</v>
      </c>
      <c r="D88" s="23">
        <f t="shared" si="26"/>
        <v>0</v>
      </c>
      <c r="E88" s="16">
        <v>5</v>
      </c>
      <c r="F88" s="30">
        <v>0</v>
      </c>
      <c r="G88" s="23">
        <f t="shared" si="27"/>
        <v>0</v>
      </c>
      <c r="H88" s="16">
        <v>5</v>
      </c>
      <c r="I88" s="30">
        <v>0</v>
      </c>
      <c r="J88" s="23">
        <f t="shared" si="28"/>
        <v>0</v>
      </c>
      <c r="K88" s="16">
        <v>13</v>
      </c>
      <c r="L88" s="30">
        <v>3</v>
      </c>
      <c r="M88" s="23">
        <f t="shared" si="29"/>
        <v>0.23076923076923078</v>
      </c>
      <c r="N88" s="16">
        <f t="shared" si="30"/>
        <v>31</v>
      </c>
      <c r="O88" s="30">
        <f t="shared" si="30"/>
        <v>3</v>
      </c>
      <c r="P88" s="23">
        <f t="shared" si="31"/>
        <v>9.6774193548387094E-2</v>
      </c>
    </row>
    <row r="89" spans="1:16" ht="17.399999999999999" x14ac:dyDescent="0.3">
      <c r="A89" s="21" t="s">
        <v>90</v>
      </c>
      <c r="B89" s="15">
        <v>4</v>
      </c>
      <c r="C89" s="30">
        <v>0</v>
      </c>
      <c r="D89" s="23">
        <f t="shared" si="26"/>
        <v>0</v>
      </c>
      <c r="E89" s="16">
        <v>2</v>
      </c>
      <c r="F89" s="30">
        <v>0</v>
      </c>
      <c r="G89" s="23">
        <f t="shared" si="27"/>
        <v>0</v>
      </c>
      <c r="H89" s="16">
        <v>3</v>
      </c>
      <c r="I89" s="30">
        <v>0</v>
      </c>
      <c r="J89" s="23">
        <f t="shared" si="28"/>
        <v>0</v>
      </c>
      <c r="K89" s="16">
        <v>8</v>
      </c>
      <c r="L89" s="30">
        <v>4</v>
      </c>
      <c r="M89" s="23">
        <f t="shared" si="29"/>
        <v>0.5</v>
      </c>
      <c r="N89" s="16">
        <f t="shared" si="30"/>
        <v>17</v>
      </c>
      <c r="O89" s="30">
        <f t="shared" si="30"/>
        <v>4</v>
      </c>
      <c r="P89" s="23">
        <f t="shared" si="31"/>
        <v>0.23529411764705882</v>
      </c>
    </row>
    <row r="90" spans="1:16" ht="16.2" thickBot="1" x14ac:dyDescent="0.35">
      <c r="A90" s="32" t="s">
        <v>101</v>
      </c>
      <c r="B90" s="17">
        <v>51</v>
      </c>
      <c r="C90" s="31">
        <v>1</v>
      </c>
      <c r="D90" s="23">
        <f t="shared" si="26"/>
        <v>1.9607843137254902E-2</v>
      </c>
      <c r="E90" s="16">
        <v>30</v>
      </c>
      <c r="F90" s="31">
        <v>0</v>
      </c>
      <c r="G90" s="23">
        <f t="shared" si="27"/>
        <v>0</v>
      </c>
      <c r="H90" s="16">
        <v>32</v>
      </c>
      <c r="I90" s="31">
        <v>0</v>
      </c>
      <c r="J90" s="23">
        <f t="shared" si="28"/>
        <v>0</v>
      </c>
      <c r="K90" s="16">
        <v>67</v>
      </c>
      <c r="L90" s="31">
        <v>20</v>
      </c>
      <c r="M90" s="23">
        <f t="shared" si="29"/>
        <v>0.29850746268656714</v>
      </c>
      <c r="N90" s="16">
        <f t="shared" si="30"/>
        <v>180</v>
      </c>
      <c r="O90" s="31">
        <f t="shared" si="30"/>
        <v>21</v>
      </c>
      <c r="P90" s="23">
        <f t="shared" si="31"/>
        <v>0.11666666666666667</v>
      </c>
    </row>
    <row r="91" spans="1:16" ht="16.2" thickBot="1" x14ac:dyDescent="0.35">
      <c r="A91" s="10" t="s">
        <v>25</v>
      </c>
      <c r="B91" s="8">
        <f>SUM(B85:B90)</f>
        <v>370</v>
      </c>
      <c r="C91" s="8">
        <f>SUM(C85:C90)</f>
        <v>38</v>
      </c>
      <c r="D91" s="9">
        <f t="shared" si="26"/>
        <v>0.10270270270270271</v>
      </c>
      <c r="E91" s="8">
        <f>SUM(E85:E90)</f>
        <v>199</v>
      </c>
      <c r="F91" s="8">
        <f>SUM(F85:F90)</f>
        <v>27</v>
      </c>
      <c r="G91" s="9">
        <f t="shared" si="27"/>
        <v>0.135678391959799</v>
      </c>
      <c r="H91" s="8">
        <f>SUM(H85:H90)</f>
        <v>243</v>
      </c>
      <c r="I91" s="8">
        <f>SUM(I85:I90)</f>
        <v>138</v>
      </c>
      <c r="J91" s="9">
        <f t="shared" si="28"/>
        <v>0.5679012345679012</v>
      </c>
      <c r="K91" s="8">
        <f>SUM(K85:K90)</f>
        <v>670</v>
      </c>
      <c r="L91" s="8">
        <f>SUM(L85:L90)</f>
        <v>130</v>
      </c>
      <c r="M91" s="9">
        <f t="shared" si="29"/>
        <v>0.19402985074626866</v>
      </c>
      <c r="N91" s="8">
        <f t="shared" si="30"/>
        <v>1482</v>
      </c>
      <c r="O91" s="8">
        <f t="shared" si="30"/>
        <v>333</v>
      </c>
      <c r="P91" s="9">
        <f t="shared" si="31"/>
        <v>0.22469635627530365</v>
      </c>
    </row>
    <row r="92" spans="1:16" ht="15" thickBot="1" x14ac:dyDescent="0.35"/>
    <row r="93" spans="1:16" ht="16.2" thickBot="1" x14ac:dyDescent="0.35">
      <c r="A93" s="44" t="s">
        <v>63</v>
      </c>
      <c r="B93" s="40" t="s">
        <v>0</v>
      </c>
      <c r="C93" s="41"/>
      <c r="D93" s="42"/>
      <c r="E93" s="40" t="s">
        <v>1</v>
      </c>
      <c r="F93" s="41"/>
      <c r="G93" s="42"/>
      <c r="H93" s="40" t="s">
        <v>2</v>
      </c>
      <c r="I93" s="41"/>
      <c r="J93" s="42"/>
      <c r="K93" s="40" t="s">
        <v>3</v>
      </c>
      <c r="L93" s="41"/>
      <c r="M93" s="42"/>
      <c r="N93" s="40" t="s">
        <v>4</v>
      </c>
      <c r="O93" s="41"/>
      <c r="P93" s="42"/>
    </row>
    <row r="94" spans="1:16" ht="47.4" thickBot="1" x14ac:dyDescent="0.35">
      <c r="A94" s="45"/>
      <c r="B94" s="7" t="s">
        <v>6</v>
      </c>
      <c r="C94" s="7" t="s">
        <v>7</v>
      </c>
      <c r="D94" s="7" t="s">
        <v>8</v>
      </c>
      <c r="E94" s="7" t="s">
        <v>6</v>
      </c>
      <c r="F94" s="7" t="s">
        <v>7</v>
      </c>
      <c r="G94" s="7" t="s">
        <v>8</v>
      </c>
      <c r="H94" s="7" t="s">
        <v>6</v>
      </c>
      <c r="I94" s="7" t="s">
        <v>7</v>
      </c>
      <c r="J94" s="7" t="s">
        <v>8</v>
      </c>
      <c r="K94" s="7" t="s">
        <v>6</v>
      </c>
      <c r="L94" s="7" t="s">
        <v>7</v>
      </c>
      <c r="M94" s="7" t="s">
        <v>8</v>
      </c>
      <c r="N94" s="7" t="s">
        <v>6</v>
      </c>
      <c r="O94" s="7" t="s">
        <v>7</v>
      </c>
      <c r="P94" s="7" t="s">
        <v>8</v>
      </c>
    </row>
    <row r="95" spans="1:16" ht="16.2" thickBot="1" x14ac:dyDescent="0.35">
      <c r="A95" s="33" t="s">
        <v>53</v>
      </c>
      <c r="B95" s="11">
        <v>6234</v>
      </c>
      <c r="C95" s="12">
        <v>213</v>
      </c>
      <c r="D95" s="23">
        <f>C95/B95</f>
        <v>3.4167468719923003E-2</v>
      </c>
      <c r="E95" s="16">
        <v>4639</v>
      </c>
      <c r="F95" s="16">
        <f>66+1529</f>
        <v>1595</v>
      </c>
      <c r="G95" s="23">
        <f>F95/E95</f>
        <v>0.34382410002155639</v>
      </c>
      <c r="H95" s="16">
        <v>5460</v>
      </c>
      <c r="I95" s="16">
        <v>250</v>
      </c>
      <c r="J95" s="23">
        <f>I95/H95</f>
        <v>4.5787545787545784E-2</v>
      </c>
      <c r="K95" s="16">
        <v>12536</v>
      </c>
      <c r="L95" s="16">
        <v>2566</v>
      </c>
      <c r="M95" s="23">
        <f>L95/K95</f>
        <v>0.20469049138481174</v>
      </c>
      <c r="N95" s="16">
        <f>B95+E95+H95+K95</f>
        <v>28869</v>
      </c>
      <c r="O95" s="16">
        <f>C95+F95+I95+L95</f>
        <v>4624</v>
      </c>
      <c r="P95" s="23">
        <f>O95/N95</f>
        <v>0.16017181059267727</v>
      </c>
    </row>
    <row r="96" spans="1:16" ht="16.2" thickBot="1" x14ac:dyDescent="0.35">
      <c r="A96" s="10" t="s">
        <v>25</v>
      </c>
      <c r="B96" s="8">
        <f>B95</f>
        <v>6234</v>
      </c>
      <c r="C96" s="8">
        <f>C95</f>
        <v>213</v>
      </c>
      <c r="D96" s="9">
        <f>C96/B96</f>
        <v>3.4167468719923003E-2</v>
      </c>
      <c r="E96" s="8">
        <f>E95</f>
        <v>4639</v>
      </c>
      <c r="F96" s="8">
        <f>F95</f>
        <v>1595</v>
      </c>
      <c r="G96" s="9">
        <f>F96/E96</f>
        <v>0.34382410002155639</v>
      </c>
      <c r="H96" s="8">
        <f>H95</f>
        <v>5460</v>
      </c>
      <c r="I96" s="8">
        <f>I95</f>
        <v>250</v>
      </c>
      <c r="J96" s="9">
        <f>I96/H96</f>
        <v>4.5787545787545784E-2</v>
      </c>
      <c r="K96" s="8">
        <f>K95</f>
        <v>12536</v>
      </c>
      <c r="L96" s="8">
        <f>L95</f>
        <v>2566</v>
      </c>
      <c r="M96" s="9">
        <f>L96/K96</f>
        <v>0.20469049138481174</v>
      </c>
      <c r="N96" s="8">
        <f>N95</f>
        <v>28869</v>
      </c>
      <c r="O96" s="8">
        <f>O95</f>
        <v>4624</v>
      </c>
      <c r="P96" s="9">
        <f>O96/N96</f>
        <v>0.16017181059267727</v>
      </c>
    </row>
    <row r="97" spans="1:16" ht="15" thickBot="1" x14ac:dyDescent="0.35"/>
    <row r="98" spans="1:16" ht="16.2" thickBot="1" x14ac:dyDescent="0.35">
      <c r="A98" s="44" t="s">
        <v>54</v>
      </c>
      <c r="B98" s="40" t="s">
        <v>0</v>
      </c>
      <c r="C98" s="41"/>
      <c r="D98" s="42"/>
      <c r="E98" s="40" t="s">
        <v>1</v>
      </c>
      <c r="F98" s="41"/>
      <c r="G98" s="42"/>
      <c r="H98" s="40" t="s">
        <v>2</v>
      </c>
      <c r="I98" s="41"/>
      <c r="J98" s="42"/>
      <c r="K98" s="40" t="s">
        <v>3</v>
      </c>
      <c r="L98" s="41"/>
      <c r="M98" s="42"/>
      <c r="N98" s="40" t="s">
        <v>4</v>
      </c>
      <c r="O98" s="41"/>
      <c r="P98" s="42"/>
    </row>
    <row r="99" spans="1:16" ht="47.4" thickBot="1" x14ac:dyDescent="0.35">
      <c r="A99" s="45"/>
      <c r="B99" s="7" t="s">
        <v>6</v>
      </c>
      <c r="C99" s="7" t="s">
        <v>7</v>
      </c>
      <c r="D99" s="7" t="s">
        <v>8</v>
      </c>
      <c r="E99" s="7" t="s">
        <v>6</v>
      </c>
      <c r="F99" s="7" t="s">
        <v>7</v>
      </c>
      <c r="G99" s="7" t="s">
        <v>8</v>
      </c>
      <c r="H99" s="7" t="s">
        <v>6</v>
      </c>
      <c r="I99" s="7" t="s">
        <v>7</v>
      </c>
      <c r="J99" s="7" t="s">
        <v>8</v>
      </c>
      <c r="K99" s="7" t="s">
        <v>6</v>
      </c>
      <c r="L99" s="7" t="s">
        <v>7</v>
      </c>
      <c r="M99" s="7" t="s">
        <v>8</v>
      </c>
      <c r="N99" s="7" t="s">
        <v>6</v>
      </c>
      <c r="O99" s="7" t="s">
        <v>7</v>
      </c>
      <c r="P99" s="7" t="s">
        <v>8</v>
      </c>
    </row>
    <row r="100" spans="1:16" ht="17.399999999999999" x14ac:dyDescent="0.3">
      <c r="A100" s="34" t="s">
        <v>92</v>
      </c>
      <c r="B100" s="13">
        <v>35</v>
      </c>
      <c r="C100" s="29">
        <v>6</v>
      </c>
      <c r="D100" s="22">
        <f>C100/B100</f>
        <v>0.17142857142857143</v>
      </c>
      <c r="E100" s="14">
        <v>26</v>
      </c>
      <c r="F100" s="29">
        <v>3</v>
      </c>
      <c r="G100" s="22">
        <f>F100/E100</f>
        <v>0.11538461538461539</v>
      </c>
      <c r="H100" s="14">
        <v>29</v>
      </c>
      <c r="I100" s="29">
        <v>3</v>
      </c>
      <c r="J100" s="22">
        <f>I100/H100</f>
        <v>0.10344827586206896</v>
      </c>
      <c r="K100" s="14">
        <v>3</v>
      </c>
      <c r="L100" s="29">
        <v>1</v>
      </c>
      <c r="M100" s="22">
        <f>L100/K100</f>
        <v>0.33333333333333331</v>
      </c>
      <c r="N100" s="14">
        <f>SUM(K100,H100,E100,B100)</f>
        <v>93</v>
      </c>
      <c r="O100" s="29">
        <f>SUM(L100,I100,F100,C100)</f>
        <v>13</v>
      </c>
      <c r="P100" s="22">
        <f>O100/N100</f>
        <v>0.13978494623655913</v>
      </c>
    </row>
    <row r="101" spans="1:16" ht="15.6" x14ac:dyDescent="0.3">
      <c r="A101" s="5" t="s">
        <v>29</v>
      </c>
      <c r="B101" s="15">
        <v>116</v>
      </c>
      <c r="C101" s="30">
        <v>0</v>
      </c>
      <c r="D101" s="23">
        <f t="shared" ref="D101:D120" si="32">C101/B101</f>
        <v>0</v>
      </c>
      <c r="E101" s="16">
        <v>63</v>
      </c>
      <c r="F101" s="30">
        <v>0</v>
      </c>
      <c r="G101" s="23">
        <f t="shared" ref="G101:G120" si="33">F101/E101</f>
        <v>0</v>
      </c>
      <c r="H101" s="16">
        <v>67</v>
      </c>
      <c r="I101" s="30">
        <v>0</v>
      </c>
      <c r="J101" s="23">
        <f t="shared" ref="J101:J120" si="34">I101/H101</f>
        <v>0</v>
      </c>
      <c r="K101" s="16">
        <v>222</v>
      </c>
      <c r="L101" s="30">
        <v>7</v>
      </c>
      <c r="M101" s="23">
        <f t="shared" ref="M101:M121" si="35">L101/K101</f>
        <v>3.1531531531531529E-2</v>
      </c>
      <c r="N101" s="16">
        <f t="shared" ref="N101:O120" si="36">SUM(K101,H101,E101,B101)</f>
        <v>468</v>
      </c>
      <c r="O101" s="30">
        <f t="shared" si="36"/>
        <v>7</v>
      </c>
      <c r="P101" s="23">
        <f t="shared" ref="P101:P120" si="37">O101/N101</f>
        <v>1.4957264957264958E-2</v>
      </c>
    </row>
    <row r="102" spans="1:16" ht="17.399999999999999" x14ac:dyDescent="0.3">
      <c r="A102" s="5" t="s">
        <v>128</v>
      </c>
      <c r="B102" s="15">
        <v>25</v>
      </c>
      <c r="C102" s="30">
        <v>0</v>
      </c>
      <c r="D102" s="23">
        <f t="shared" si="32"/>
        <v>0</v>
      </c>
      <c r="E102" s="16">
        <v>13</v>
      </c>
      <c r="F102" s="30">
        <v>0</v>
      </c>
      <c r="G102" s="23">
        <f t="shared" si="33"/>
        <v>0</v>
      </c>
      <c r="H102" s="16">
        <v>15</v>
      </c>
      <c r="I102" s="30">
        <v>1</v>
      </c>
      <c r="J102" s="23">
        <f t="shared" si="34"/>
        <v>6.6666666666666666E-2</v>
      </c>
      <c r="K102" s="16">
        <v>30</v>
      </c>
      <c r="L102" s="30">
        <v>2</v>
      </c>
      <c r="M102" s="23">
        <f t="shared" si="35"/>
        <v>6.6666666666666666E-2</v>
      </c>
      <c r="N102" s="16">
        <f t="shared" si="36"/>
        <v>83</v>
      </c>
      <c r="O102" s="30">
        <f t="shared" si="36"/>
        <v>3</v>
      </c>
      <c r="P102" s="23">
        <f t="shared" si="37"/>
        <v>3.614457831325301E-2</v>
      </c>
    </row>
    <row r="103" spans="1:16" ht="17.399999999999999" x14ac:dyDescent="0.3">
      <c r="A103" s="5" t="s">
        <v>93</v>
      </c>
      <c r="B103" s="15">
        <v>276</v>
      </c>
      <c r="C103" s="30">
        <v>0</v>
      </c>
      <c r="D103" s="23">
        <f t="shared" si="32"/>
        <v>0</v>
      </c>
      <c r="E103" s="16">
        <v>144</v>
      </c>
      <c r="F103" s="30">
        <v>0</v>
      </c>
      <c r="G103" s="23">
        <f t="shared" si="33"/>
        <v>0</v>
      </c>
      <c r="H103" s="16">
        <v>155</v>
      </c>
      <c r="I103" s="30">
        <v>0</v>
      </c>
      <c r="J103" s="23">
        <f t="shared" si="34"/>
        <v>0</v>
      </c>
      <c r="K103" s="16">
        <v>288</v>
      </c>
      <c r="L103" s="30">
        <v>22</v>
      </c>
      <c r="M103" s="23">
        <f t="shared" si="35"/>
        <v>7.6388888888888895E-2</v>
      </c>
      <c r="N103" s="16">
        <f t="shared" si="36"/>
        <v>863</v>
      </c>
      <c r="O103" s="30">
        <f t="shared" si="36"/>
        <v>22</v>
      </c>
      <c r="P103" s="23">
        <f t="shared" si="37"/>
        <v>2.5492468134414831E-2</v>
      </c>
    </row>
    <row r="104" spans="1:16" ht="15.6" x14ac:dyDescent="0.3">
      <c r="A104" s="5" t="s">
        <v>118</v>
      </c>
      <c r="B104" s="15">
        <v>20</v>
      </c>
      <c r="C104" s="30">
        <v>0</v>
      </c>
      <c r="D104" s="23">
        <f t="shared" si="32"/>
        <v>0</v>
      </c>
      <c r="E104" s="16">
        <v>8</v>
      </c>
      <c r="F104" s="30">
        <v>0</v>
      </c>
      <c r="G104" s="23">
        <f t="shared" si="33"/>
        <v>0</v>
      </c>
      <c r="H104" s="16">
        <v>9</v>
      </c>
      <c r="I104" s="30">
        <v>0</v>
      </c>
      <c r="J104" s="23">
        <f t="shared" si="34"/>
        <v>0</v>
      </c>
      <c r="K104" s="16">
        <v>22</v>
      </c>
      <c r="L104" s="30">
        <v>0</v>
      </c>
      <c r="M104" s="23">
        <f t="shared" si="35"/>
        <v>0</v>
      </c>
      <c r="N104" s="16">
        <f t="shared" si="36"/>
        <v>59</v>
      </c>
      <c r="O104" s="30">
        <f t="shared" si="36"/>
        <v>0</v>
      </c>
      <c r="P104" s="23">
        <f t="shared" si="37"/>
        <v>0</v>
      </c>
    </row>
    <row r="105" spans="1:16" ht="17.399999999999999" x14ac:dyDescent="0.3">
      <c r="A105" s="5" t="s">
        <v>94</v>
      </c>
      <c r="B105" s="15">
        <v>400</v>
      </c>
      <c r="C105" s="30">
        <v>0</v>
      </c>
      <c r="D105" s="23">
        <f t="shared" si="32"/>
        <v>0</v>
      </c>
      <c r="E105" s="16">
        <v>188</v>
      </c>
      <c r="F105" s="30">
        <v>2</v>
      </c>
      <c r="G105" s="23">
        <f t="shared" si="33"/>
        <v>1.0638297872340425E-2</v>
      </c>
      <c r="H105" s="16">
        <v>221</v>
      </c>
      <c r="I105" s="30">
        <v>6</v>
      </c>
      <c r="J105" s="23">
        <f t="shared" si="34"/>
        <v>2.7149321266968326E-2</v>
      </c>
      <c r="K105" s="16">
        <v>541</v>
      </c>
      <c r="L105" s="30">
        <v>39</v>
      </c>
      <c r="M105" s="23">
        <f t="shared" si="35"/>
        <v>7.2088724584103508E-2</v>
      </c>
      <c r="N105" s="16">
        <f t="shared" si="36"/>
        <v>1350</v>
      </c>
      <c r="O105" s="30">
        <f t="shared" si="36"/>
        <v>47</v>
      </c>
      <c r="P105" s="23">
        <f t="shared" si="37"/>
        <v>3.4814814814814812E-2</v>
      </c>
    </row>
    <row r="106" spans="1:16" ht="15.6" x14ac:dyDescent="0.3">
      <c r="A106" s="5" t="s">
        <v>117</v>
      </c>
      <c r="B106" s="15">
        <v>64</v>
      </c>
      <c r="C106" s="30">
        <v>0</v>
      </c>
      <c r="D106" s="23">
        <f t="shared" si="32"/>
        <v>0</v>
      </c>
      <c r="E106" s="16">
        <v>54</v>
      </c>
      <c r="F106" s="30">
        <v>0</v>
      </c>
      <c r="G106" s="23">
        <f t="shared" si="33"/>
        <v>0</v>
      </c>
      <c r="H106" s="16">
        <v>83</v>
      </c>
      <c r="I106" s="30">
        <v>0</v>
      </c>
      <c r="J106" s="23">
        <f t="shared" si="34"/>
        <v>0</v>
      </c>
      <c r="K106" s="16">
        <v>266</v>
      </c>
      <c r="L106" s="30">
        <v>0</v>
      </c>
      <c r="M106" s="23">
        <f t="shared" si="35"/>
        <v>0</v>
      </c>
      <c r="N106" s="16">
        <f t="shared" si="36"/>
        <v>467</v>
      </c>
      <c r="O106" s="30">
        <f t="shared" si="36"/>
        <v>0</v>
      </c>
      <c r="P106" s="23">
        <f t="shared" si="37"/>
        <v>0</v>
      </c>
    </row>
    <row r="107" spans="1:16" ht="15.6" x14ac:dyDescent="0.3">
      <c r="A107" s="5" t="s">
        <v>72</v>
      </c>
      <c r="B107" s="15">
        <v>148</v>
      </c>
      <c r="C107" s="30">
        <v>83</v>
      </c>
      <c r="D107" s="23">
        <f t="shared" si="32"/>
        <v>0.56081081081081086</v>
      </c>
      <c r="E107" s="16">
        <v>87</v>
      </c>
      <c r="F107" s="30">
        <v>49</v>
      </c>
      <c r="G107" s="23">
        <f t="shared" si="33"/>
        <v>0.56321839080459768</v>
      </c>
      <c r="H107" s="16">
        <v>76</v>
      </c>
      <c r="I107" s="30">
        <v>14</v>
      </c>
      <c r="J107" s="23">
        <f t="shared" si="34"/>
        <v>0.18421052631578946</v>
      </c>
      <c r="K107" s="16">
        <v>119</v>
      </c>
      <c r="L107" s="30">
        <v>563</v>
      </c>
      <c r="M107" s="23">
        <f t="shared" si="35"/>
        <v>4.73109243697479</v>
      </c>
      <c r="N107" s="16">
        <f t="shared" si="36"/>
        <v>430</v>
      </c>
      <c r="O107" s="30">
        <f t="shared" si="36"/>
        <v>709</v>
      </c>
      <c r="P107" s="23">
        <f t="shared" si="37"/>
        <v>1.6488372093023256</v>
      </c>
    </row>
    <row r="108" spans="1:16" ht="15.6" x14ac:dyDescent="0.3">
      <c r="A108" s="5" t="s">
        <v>119</v>
      </c>
      <c r="B108" s="15">
        <v>52</v>
      </c>
      <c r="C108" s="30">
        <v>0</v>
      </c>
      <c r="D108" s="23">
        <f t="shared" si="32"/>
        <v>0</v>
      </c>
      <c r="E108" s="16">
        <v>31</v>
      </c>
      <c r="F108" s="30">
        <v>0</v>
      </c>
      <c r="G108" s="23">
        <f t="shared" si="33"/>
        <v>0</v>
      </c>
      <c r="H108" s="16">
        <v>36</v>
      </c>
      <c r="I108" s="30">
        <v>0</v>
      </c>
      <c r="J108" s="23">
        <f t="shared" si="34"/>
        <v>0</v>
      </c>
      <c r="K108" s="16">
        <v>121</v>
      </c>
      <c r="L108" s="30">
        <v>0</v>
      </c>
      <c r="M108" s="23">
        <f t="shared" si="35"/>
        <v>0</v>
      </c>
      <c r="N108" s="16">
        <f t="shared" si="36"/>
        <v>240</v>
      </c>
      <c r="O108" s="30">
        <f t="shared" si="36"/>
        <v>0</v>
      </c>
      <c r="P108" s="23">
        <f t="shared" si="37"/>
        <v>0</v>
      </c>
    </row>
    <row r="109" spans="1:16" ht="17.399999999999999" x14ac:dyDescent="0.3">
      <c r="A109" s="5" t="s">
        <v>140</v>
      </c>
      <c r="B109" s="15">
        <v>32</v>
      </c>
      <c r="C109" s="30">
        <v>22</v>
      </c>
      <c r="D109" s="23">
        <f t="shared" si="32"/>
        <v>0.6875</v>
      </c>
      <c r="E109" s="16">
        <v>17</v>
      </c>
      <c r="F109" s="30">
        <v>7</v>
      </c>
      <c r="G109" s="23">
        <f t="shared" si="33"/>
        <v>0.41176470588235292</v>
      </c>
      <c r="H109" s="16">
        <v>21</v>
      </c>
      <c r="I109" s="30">
        <v>3</v>
      </c>
      <c r="J109" s="23">
        <f t="shared" si="34"/>
        <v>0.14285714285714285</v>
      </c>
      <c r="K109" s="16">
        <v>21</v>
      </c>
      <c r="L109" s="30">
        <v>8</v>
      </c>
      <c r="M109" s="23">
        <f t="shared" si="35"/>
        <v>0.38095238095238093</v>
      </c>
      <c r="N109" s="16">
        <f t="shared" si="36"/>
        <v>91</v>
      </c>
      <c r="O109" s="30">
        <f t="shared" si="36"/>
        <v>40</v>
      </c>
      <c r="P109" s="23">
        <f t="shared" si="37"/>
        <v>0.43956043956043955</v>
      </c>
    </row>
    <row r="110" spans="1:16" ht="17.399999999999999" x14ac:dyDescent="0.3">
      <c r="A110" s="5" t="s">
        <v>95</v>
      </c>
      <c r="B110" s="15">
        <v>233</v>
      </c>
      <c r="C110" s="30">
        <v>22</v>
      </c>
      <c r="D110" s="23">
        <f t="shared" si="32"/>
        <v>9.4420600858369105E-2</v>
      </c>
      <c r="E110" s="16">
        <v>129</v>
      </c>
      <c r="F110" s="30">
        <v>23</v>
      </c>
      <c r="G110" s="23">
        <f t="shared" si="33"/>
        <v>0.17829457364341086</v>
      </c>
      <c r="H110" s="16">
        <v>143</v>
      </c>
      <c r="I110" s="30">
        <v>0</v>
      </c>
      <c r="J110" s="23">
        <f t="shared" si="34"/>
        <v>0</v>
      </c>
      <c r="K110" s="16">
        <v>150</v>
      </c>
      <c r="L110" s="30">
        <v>703</v>
      </c>
      <c r="M110" s="23">
        <f t="shared" si="35"/>
        <v>4.6866666666666665</v>
      </c>
      <c r="N110" s="16">
        <f t="shared" si="36"/>
        <v>655</v>
      </c>
      <c r="O110" s="30">
        <f t="shared" si="36"/>
        <v>748</v>
      </c>
      <c r="P110" s="23">
        <f t="shared" si="37"/>
        <v>1.1419847328244275</v>
      </c>
    </row>
    <row r="111" spans="1:16" ht="15.6" x14ac:dyDescent="0.3">
      <c r="A111" s="5" t="s">
        <v>116</v>
      </c>
      <c r="B111" s="15">
        <v>193</v>
      </c>
      <c r="C111" s="30">
        <v>0</v>
      </c>
      <c r="D111" s="23">
        <f t="shared" si="32"/>
        <v>0</v>
      </c>
      <c r="E111" s="16">
        <v>101</v>
      </c>
      <c r="F111" s="30">
        <v>0</v>
      </c>
      <c r="G111" s="23">
        <f t="shared" si="33"/>
        <v>0</v>
      </c>
      <c r="H111" s="16">
        <v>112</v>
      </c>
      <c r="I111" s="30">
        <v>0</v>
      </c>
      <c r="J111" s="23">
        <f t="shared" si="34"/>
        <v>0</v>
      </c>
      <c r="K111" s="16">
        <v>257</v>
      </c>
      <c r="L111" s="30">
        <v>0</v>
      </c>
      <c r="M111" s="23">
        <f t="shared" si="35"/>
        <v>0</v>
      </c>
      <c r="N111" s="16">
        <f t="shared" si="36"/>
        <v>663</v>
      </c>
      <c r="O111" s="30">
        <f t="shared" si="36"/>
        <v>0</v>
      </c>
      <c r="P111" s="23">
        <f t="shared" si="37"/>
        <v>0</v>
      </c>
    </row>
    <row r="112" spans="1:16" ht="15.6" x14ac:dyDescent="0.3">
      <c r="A112" s="5" t="s">
        <v>30</v>
      </c>
      <c r="B112" s="15">
        <v>121</v>
      </c>
      <c r="C112" s="30">
        <v>0</v>
      </c>
      <c r="D112" s="23">
        <f t="shared" si="32"/>
        <v>0</v>
      </c>
      <c r="E112" s="16">
        <v>68</v>
      </c>
      <c r="F112" s="30">
        <v>0</v>
      </c>
      <c r="G112" s="23">
        <f t="shared" si="33"/>
        <v>0</v>
      </c>
      <c r="H112" s="16">
        <v>70</v>
      </c>
      <c r="I112" s="30">
        <v>1</v>
      </c>
      <c r="J112" s="23">
        <f t="shared" si="34"/>
        <v>1.4285714285714285E-2</v>
      </c>
      <c r="K112" s="16">
        <v>154</v>
      </c>
      <c r="L112" s="30">
        <v>7</v>
      </c>
      <c r="M112" s="23">
        <f t="shared" si="35"/>
        <v>4.5454545454545456E-2</v>
      </c>
      <c r="N112" s="16">
        <f t="shared" si="36"/>
        <v>413</v>
      </c>
      <c r="O112" s="30">
        <f t="shared" si="36"/>
        <v>8</v>
      </c>
      <c r="P112" s="23">
        <f t="shared" si="37"/>
        <v>1.9370460048426151E-2</v>
      </c>
    </row>
    <row r="113" spans="1:16" ht="15.6" x14ac:dyDescent="0.3">
      <c r="A113" s="5" t="s">
        <v>78</v>
      </c>
      <c r="B113" s="15">
        <v>21</v>
      </c>
      <c r="C113" s="30">
        <v>7</v>
      </c>
      <c r="D113" s="23">
        <f t="shared" si="32"/>
        <v>0.33333333333333331</v>
      </c>
      <c r="E113" s="16">
        <v>15</v>
      </c>
      <c r="F113" s="30">
        <v>2</v>
      </c>
      <c r="G113" s="23">
        <f t="shared" si="33"/>
        <v>0.13333333333333333</v>
      </c>
      <c r="H113" s="16">
        <v>15</v>
      </c>
      <c r="I113" s="30">
        <v>3</v>
      </c>
      <c r="J113" s="23">
        <f t="shared" si="34"/>
        <v>0.2</v>
      </c>
      <c r="K113" s="16">
        <v>13</v>
      </c>
      <c r="L113" s="30">
        <v>14</v>
      </c>
      <c r="M113" s="23">
        <f t="shared" si="35"/>
        <v>1.0769230769230769</v>
      </c>
      <c r="N113" s="16">
        <f t="shared" si="36"/>
        <v>64</v>
      </c>
      <c r="O113" s="30">
        <f t="shared" si="36"/>
        <v>26</v>
      </c>
      <c r="P113" s="23">
        <f t="shared" si="37"/>
        <v>0.40625</v>
      </c>
    </row>
    <row r="114" spans="1:16" ht="15.6" x14ac:dyDescent="0.3">
      <c r="A114" s="5" t="s">
        <v>31</v>
      </c>
      <c r="B114" s="15">
        <v>706</v>
      </c>
      <c r="C114" s="30">
        <v>0</v>
      </c>
      <c r="D114" s="23">
        <f t="shared" si="32"/>
        <v>0</v>
      </c>
      <c r="E114" s="16">
        <v>429</v>
      </c>
      <c r="F114" s="30">
        <v>3</v>
      </c>
      <c r="G114" s="23">
        <f t="shared" si="33"/>
        <v>6.993006993006993E-3</v>
      </c>
      <c r="H114" s="16">
        <v>502</v>
      </c>
      <c r="I114" s="30">
        <v>0</v>
      </c>
      <c r="J114" s="23">
        <f t="shared" si="34"/>
        <v>0</v>
      </c>
      <c r="K114" s="16">
        <v>1152</v>
      </c>
      <c r="L114" s="30">
        <v>589</v>
      </c>
      <c r="M114" s="23">
        <f t="shared" si="35"/>
        <v>0.51128472222222221</v>
      </c>
      <c r="N114" s="16">
        <f t="shared" si="36"/>
        <v>2789</v>
      </c>
      <c r="O114" s="30">
        <f t="shared" si="36"/>
        <v>592</v>
      </c>
      <c r="P114" s="23">
        <f t="shared" si="37"/>
        <v>0.21226245966296164</v>
      </c>
    </row>
    <row r="115" spans="1:16" ht="15.6" x14ac:dyDescent="0.3">
      <c r="A115" s="5" t="s">
        <v>32</v>
      </c>
      <c r="B115" s="15">
        <v>358</v>
      </c>
      <c r="C115" s="30">
        <v>0</v>
      </c>
      <c r="D115" s="23">
        <f t="shared" si="32"/>
        <v>0</v>
      </c>
      <c r="E115" s="16">
        <v>161</v>
      </c>
      <c r="F115" s="30">
        <v>0</v>
      </c>
      <c r="G115" s="23">
        <f t="shared" si="33"/>
        <v>0</v>
      </c>
      <c r="H115" s="16">
        <v>205</v>
      </c>
      <c r="I115" s="30">
        <v>0</v>
      </c>
      <c r="J115" s="23">
        <f t="shared" si="34"/>
        <v>0</v>
      </c>
      <c r="K115" s="16">
        <v>431</v>
      </c>
      <c r="L115" s="30">
        <v>10</v>
      </c>
      <c r="M115" s="23">
        <f t="shared" si="35"/>
        <v>2.3201856148491878E-2</v>
      </c>
      <c r="N115" s="16">
        <f t="shared" si="36"/>
        <v>1155</v>
      </c>
      <c r="O115" s="30">
        <f t="shared" si="36"/>
        <v>10</v>
      </c>
      <c r="P115" s="23">
        <f t="shared" si="37"/>
        <v>8.658008658008658E-3</v>
      </c>
    </row>
    <row r="116" spans="1:16" ht="15.6" x14ac:dyDescent="0.3">
      <c r="A116" s="21" t="s">
        <v>110</v>
      </c>
      <c r="B116" s="15">
        <v>195</v>
      </c>
      <c r="C116" s="30">
        <v>0</v>
      </c>
      <c r="D116" s="23">
        <f t="shared" si="32"/>
        <v>0</v>
      </c>
      <c r="E116" s="16">
        <v>107</v>
      </c>
      <c r="F116" s="30">
        <v>0</v>
      </c>
      <c r="G116" s="23">
        <f t="shared" si="33"/>
        <v>0</v>
      </c>
      <c r="H116" s="16">
        <v>111</v>
      </c>
      <c r="I116" s="30">
        <v>0</v>
      </c>
      <c r="J116" s="23">
        <f t="shared" si="34"/>
        <v>0</v>
      </c>
      <c r="K116" s="16">
        <v>183</v>
      </c>
      <c r="L116" s="30">
        <v>12</v>
      </c>
      <c r="M116" s="23">
        <f t="shared" si="35"/>
        <v>6.5573770491803282E-2</v>
      </c>
      <c r="N116" s="16">
        <f t="shared" si="36"/>
        <v>596</v>
      </c>
      <c r="O116" s="30">
        <f t="shared" si="36"/>
        <v>12</v>
      </c>
      <c r="P116" s="23">
        <f t="shared" si="37"/>
        <v>2.0134228187919462E-2</v>
      </c>
    </row>
    <row r="117" spans="1:16" ht="15.6" x14ac:dyDescent="0.3">
      <c r="A117" s="5" t="s">
        <v>33</v>
      </c>
      <c r="B117" s="15">
        <v>859</v>
      </c>
      <c r="C117" s="30">
        <v>0</v>
      </c>
      <c r="D117" s="23">
        <f t="shared" si="32"/>
        <v>0</v>
      </c>
      <c r="E117" s="16">
        <v>469</v>
      </c>
      <c r="F117" s="30">
        <v>23</v>
      </c>
      <c r="G117" s="23">
        <f t="shared" si="33"/>
        <v>4.9040511727078892E-2</v>
      </c>
      <c r="H117" s="16">
        <v>530</v>
      </c>
      <c r="I117" s="30">
        <v>18</v>
      </c>
      <c r="J117" s="23">
        <f t="shared" si="34"/>
        <v>3.3962264150943396E-2</v>
      </c>
      <c r="K117" s="16">
        <v>1242</v>
      </c>
      <c r="L117" s="30">
        <v>358</v>
      </c>
      <c r="M117" s="23">
        <f t="shared" si="35"/>
        <v>0.28824476650563607</v>
      </c>
      <c r="N117" s="16">
        <f t="shared" si="36"/>
        <v>3100</v>
      </c>
      <c r="O117" s="30">
        <f t="shared" si="36"/>
        <v>399</v>
      </c>
      <c r="P117" s="23">
        <f t="shared" si="37"/>
        <v>0.12870967741935485</v>
      </c>
    </row>
    <row r="118" spans="1:16" ht="15.6" x14ac:dyDescent="0.3">
      <c r="A118" s="5" t="s">
        <v>34</v>
      </c>
      <c r="B118" s="15">
        <v>565</v>
      </c>
      <c r="C118" s="30">
        <v>0</v>
      </c>
      <c r="D118" s="23">
        <f t="shared" si="32"/>
        <v>0</v>
      </c>
      <c r="E118" s="16">
        <v>281</v>
      </c>
      <c r="F118" s="30">
        <v>3</v>
      </c>
      <c r="G118" s="23">
        <f t="shared" si="33"/>
        <v>1.0676156583629894E-2</v>
      </c>
      <c r="H118" s="16">
        <v>313</v>
      </c>
      <c r="I118" s="30">
        <v>10</v>
      </c>
      <c r="J118" s="23">
        <f t="shared" si="34"/>
        <v>3.1948881789137379E-2</v>
      </c>
      <c r="K118" s="16">
        <v>705</v>
      </c>
      <c r="L118" s="30">
        <v>28</v>
      </c>
      <c r="M118" s="23">
        <f t="shared" si="35"/>
        <v>3.971631205673759E-2</v>
      </c>
      <c r="N118" s="16">
        <f t="shared" si="36"/>
        <v>1864</v>
      </c>
      <c r="O118" s="30">
        <f t="shared" si="36"/>
        <v>41</v>
      </c>
      <c r="P118" s="23">
        <f t="shared" si="37"/>
        <v>2.1995708154506438E-2</v>
      </c>
    </row>
    <row r="119" spans="1:16" ht="17.399999999999999" x14ac:dyDescent="0.3">
      <c r="A119" s="5" t="s">
        <v>97</v>
      </c>
      <c r="B119" s="15">
        <v>23</v>
      </c>
      <c r="C119" s="30">
        <v>7</v>
      </c>
      <c r="D119" s="23">
        <f t="shared" si="32"/>
        <v>0.30434782608695654</v>
      </c>
      <c r="E119" s="16">
        <v>13</v>
      </c>
      <c r="F119" s="30">
        <v>2</v>
      </c>
      <c r="G119" s="23">
        <f t="shared" si="33"/>
        <v>0.15384615384615385</v>
      </c>
      <c r="H119" s="16">
        <v>15</v>
      </c>
      <c r="I119" s="30">
        <v>0</v>
      </c>
      <c r="J119" s="23">
        <f t="shared" si="34"/>
        <v>0</v>
      </c>
      <c r="K119" s="16">
        <v>11</v>
      </c>
      <c r="L119" s="30">
        <v>4</v>
      </c>
      <c r="M119" s="23">
        <f t="shared" si="35"/>
        <v>0.36363636363636365</v>
      </c>
      <c r="N119" s="16">
        <f t="shared" si="36"/>
        <v>62</v>
      </c>
      <c r="O119" s="30">
        <f t="shared" si="36"/>
        <v>13</v>
      </c>
      <c r="P119" s="23">
        <f t="shared" si="37"/>
        <v>0.20967741935483872</v>
      </c>
    </row>
    <row r="120" spans="1:16" ht="18" thickBot="1" x14ac:dyDescent="0.35">
      <c r="A120" s="6" t="s">
        <v>96</v>
      </c>
      <c r="B120" s="17">
        <v>153</v>
      </c>
      <c r="C120" s="31">
        <v>0</v>
      </c>
      <c r="D120" s="23">
        <f t="shared" si="32"/>
        <v>0</v>
      </c>
      <c r="E120" s="16">
        <v>103</v>
      </c>
      <c r="F120" s="31">
        <v>0</v>
      </c>
      <c r="G120" s="23">
        <f t="shared" si="33"/>
        <v>0</v>
      </c>
      <c r="H120" s="16">
        <v>102</v>
      </c>
      <c r="I120" s="31">
        <v>6</v>
      </c>
      <c r="J120" s="23">
        <f t="shared" si="34"/>
        <v>5.8823529411764705E-2</v>
      </c>
      <c r="K120" s="16">
        <v>555</v>
      </c>
      <c r="L120" s="31">
        <v>17</v>
      </c>
      <c r="M120" s="23">
        <f t="shared" si="35"/>
        <v>3.063063063063063E-2</v>
      </c>
      <c r="N120" s="16">
        <f t="shared" si="36"/>
        <v>913</v>
      </c>
      <c r="O120" s="31">
        <f t="shared" si="36"/>
        <v>23</v>
      </c>
      <c r="P120" s="23">
        <f t="shared" si="37"/>
        <v>2.5191675794085433E-2</v>
      </c>
    </row>
    <row r="121" spans="1:16" ht="16.2" thickBot="1" x14ac:dyDescent="0.35">
      <c r="A121" s="10" t="s">
        <v>25</v>
      </c>
      <c r="B121" s="8">
        <f>SUM(B100:B120)</f>
        <v>4595</v>
      </c>
      <c r="C121" s="8">
        <f>SUM(C100:C120)</f>
        <v>147</v>
      </c>
      <c r="D121" s="9">
        <f>C121/B121</f>
        <v>3.1991294885745376E-2</v>
      </c>
      <c r="E121" s="8">
        <f>SUM(E100:E120)</f>
        <v>2507</v>
      </c>
      <c r="F121" s="8">
        <f>SUM(F100:F120)</f>
        <v>117</v>
      </c>
      <c r="G121" s="9">
        <f>F121/E121</f>
        <v>4.6669325887514955E-2</v>
      </c>
      <c r="H121" s="8">
        <f>SUM(H100:H120)</f>
        <v>2830</v>
      </c>
      <c r="I121" s="8">
        <f>SUM(I100:I120)</f>
        <v>65</v>
      </c>
      <c r="J121" s="9">
        <f>I121/H121</f>
        <v>2.2968197879858657E-2</v>
      </c>
      <c r="K121" s="8">
        <f>SUM(K100:K120)</f>
        <v>6486</v>
      </c>
      <c r="L121" s="8">
        <f>SUM(L100:L120)</f>
        <v>2384</v>
      </c>
      <c r="M121" s="9">
        <f t="shared" si="35"/>
        <v>0.36756090040086342</v>
      </c>
      <c r="N121" s="8">
        <f>SUM(N100:N120)</f>
        <v>16418</v>
      </c>
      <c r="O121" s="8">
        <f>SUM(O100:O120)</f>
        <v>2713</v>
      </c>
      <c r="P121" s="9">
        <f>O121/N121</f>
        <v>0.16524546229747838</v>
      </c>
    </row>
    <row r="122" spans="1:16" ht="15" thickBot="1" x14ac:dyDescent="0.35"/>
    <row r="123" spans="1:16" ht="16.2" thickBot="1" x14ac:dyDescent="0.35">
      <c r="A123" s="44" t="s">
        <v>55</v>
      </c>
      <c r="B123" s="40" t="s">
        <v>0</v>
      </c>
      <c r="C123" s="41"/>
      <c r="D123" s="42"/>
      <c r="E123" s="40" t="s">
        <v>1</v>
      </c>
      <c r="F123" s="41"/>
      <c r="G123" s="42"/>
      <c r="H123" s="40" t="s">
        <v>2</v>
      </c>
      <c r="I123" s="41"/>
      <c r="J123" s="42"/>
      <c r="K123" s="40" t="s">
        <v>3</v>
      </c>
      <c r="L123" s="41"/>
      <c r="M123" s="42"/>
      <c r="N123" s="40" t="s">
        <v>4</v>
      </c>
      <c r="O123" s="41"/>
      <c r="P123" s="42"/>
    </row>
    <row r="124" spans="1:16" ht="47.4" thickBot="1" x14ac:dyDescent="0.35">
      <c r="A124" s="45"/>
      <c r="B124" s="7" t="s">
        <v>6</v>
      </c>
      <c r="C124" s="7" t="s">
        <v>7</v>
      </c>
      <c r="D124" s="7" t="s">
        <v>8</v>
      </c>
      <c r="E124" s="7" t="s">
        <v>6</v>
      </c>
      <c r="F124" s="7" t="s">
        <v>7</v>
      </c>
      <c r="G124" s="7" t="s">
        <v>8</v>
      </c>
      <c r="H124" s="7" t="s">
        <v>6</v>
      </c>
      <c r="I124" s="7" t="s">
        <v>7</v>
      </c>
      <c r="J124" s="7" t="s">
        <v>8</v>
      </c>
      <c r="K124" s="7" t="s">
        <v>6</v>
      </c>
      <c r="L124" s="7" t="s">
        <v>7</v>
      </c>
      <c r="M124" s="7" t="s">
        <v>8</v>
      </c>
      <c r="N124" s="7" t="s">
        <v>6</v>
      </c>
      <c r="O124" s="7" t="s">
        <v>7</v>
      </c>
      <c r="P124" s="7" t="s">
        <v>8</v>
      </c>
    </row>
    <row r="125" spans="1:16" ht="15.6" x14ac:dyDescent="0.3">
      <c r="A125" s="3" t="s">
        <v>35</v>
      </c>
      <c r="B125" s="13">
        <v>253</v>
      </c>
      <c r="C125" s="29">
        <v>0</v>
      </c>
      <c r="D125" s="22">
        <f>C125/B125</f>
        <v>0</v>
      </c>
      <c r="E125" s="14">
        <v>138</v>
      </c>
      <c r="F125" s="29">
        <v>4</v>
      </c>
      <c r="G125" s="22">
        <f>F125/E125</f>
        <v>2.8985507246376812E-2</v>
      </c>
      <c r="H125" s="14">
        <v>151</v>
      </c>
      <c r="I125" s="29">
        <v>2</v>
      </c>
      <c r="J125" s="22">
        <f>I125/H125</f>
        <v>1.3245033112582781E-2</v>
      </c>
      <c r="K125" s="14">
        <v>391</v>
      </c>
      <c r="L125" s="29">
        <v>43</v>
      </c>
      <c r="M125" s="22">
        <f>L125/K125</f>
        <v>0.10997442455242967</v>
      </c>
      <c r="N125" s="14">
        <f>SUM(K125,H125,E125,B125)</f>
        <v>933</v>
      </c>
      <c r="O125" s="29">
        <f>SUM(L125,I125,F125,C125)</f>
        <v>49</v>
      </c>
      <c r="P125" s="22">
        <f>O125/N125</f>
        <v>5.2518756698821008E-2</v>
      </c>
    </row>
    <row r="126" spans="1:16" ht="15.6" x14ac:dyDescent="0.3">
      <c r="A126" s="5" t="s">
        <v>36</v>
      </c>
      <c r="B126" s="15">
        <v>356</v>
      </c>
      <c r="C126" s="30">
        <v>0</v>
      </c>
      <c r="D126" s="23">
        <f t="shared" ref="D126:D141" si="38">C126/B126</f>
        <v>0</v>
      </c>
      <c r="E126" s="16">
        <v>207</v>
      </c>
      <c r="F126" s="30">
        <v>0</v>
      </c>
      <c r="G126" s="23">
        <f t="shared" ref="G126:G141" si="39">F126/E126</f>
        <v>0</v>
      </c>
      <c r="H126" s="16">
        <v>231</v>
      </c>
      <c r="I126" s="30">
        <v>4</v>
      </c>
      <c r="J126" s="23">
        <f t="shared" ref="J126:J141" si="40">I126/H126</f>
        <v>1.7316017316017316E-2</v>
      </c>
      <c r="K126" s="16">
        <v>270</v>
      </c>
      <c r="L126" s="30">
        <v>174</v>
      </c>
      <c r="M126" s="23">
        <f t="shared" ref="M126:M141" si="41">L126/K126</f>
        <v>0.64444444444444449</v>
      </c>
      <c r="N126" s="16">
        <f t="shared" ref="N126:O140" si="42">SUM(K126,H126,E126,B126)</f>
        <v>1064</v>
      </c>
      <c r="O126" s="30">
        <f t="shared" si="42"/>
        <v>178</v>
      </c>
      <c r="P126" s="23">
        <f t="shared" ref="P126:P141" si="43">O126/N126</f>
        <v>0.16729323308270677</v>
      </c>
    </row>
    <row r="127" spans="1:16" ht="17.399999999999999" x14ac:dyDescent="0.3">
      <c r="A127" s="5" t="s">
        <v>98</v>
      </c>
      <c r="B127" s="15">
        <v>236</v>
      </c>
      <c r="C127" s="30">
        <v>26</v>
      </c>
      <c r="D127" s="23">
        <f t="shared" si="38"/>
        <v>0.11016949152542373</v>
      </c>
      <c r="E127" s="16">
        <v>160</v>
      </c>
      <c r="F127" s="30">
        <v>249</v>
      </c>
      <c r="G127" s="23">
        <f t="shared" si="39"/>
        <v>1.5562499999999999</v>
      </c>
      <c r="H127" s="16">
        <v>217</v>
      </c>
      <c r="I127" s="30">
        <v>7</v>
      </c>
      <c r="J127" s="23">
        <f t="shared" si="40"/>
        <v>3.2258064516129031E-2</v>
      </c>
      <c r="K127" s="16">
        <v>475</v>
      </c>
      <c r="L127" s="30">
        <v>398</v>
      </c>
      <c r="M127" s="23">
        <f t="shared" si="41"/>
        <v>0.83789473684210525</v>
      </c>
      <c r="N127" s="16">
        <f t="shared" si="42"/>
        <v>1088</v>
      </c>
      <c r="O127" s="30">
        <f t="shared" si="42"/>
        <v>680</v>
      </c>
      <c r="P127" s="23">
        <f t="shared" si="43"/>
        <v>0.625</v>
      </c>
    </row>
    <row r="128" spans="1:16" ht="15.6" x14ac:dyDescent="0.3">
      <c r="A128" s="5" t="s">
        <v>112</v>
      </c>
      <c r="B128" s="15">
        <v>169</v>
      </c>
      <c r="C128" s="30">
        <v>0</v>
      </c>
      <c r="D128" s="23">
        <f t="shared" si="38"/>
        <v>0</v>
      </c>
      <c r="E128" s="16">
        <v>99</v>
      </c>
      <c r="F128" s="30">
        <v>0</v>
      </c>
      <c r="G128" s="23">
        <f t="shared" si="39"/>
        <v>0</v>
      </c>
      <c r="H128" s="16">
        <v>112</v>
      </c>
      <c r="I128" s="30">
        <v>0</v>
      </c>
      <c r="J128" s="23">
        <f t="shared" si="40"/>
        <v>0</v>
      </c>
      <c r="K128" s="16">
        <v>97</v>
      </c>
      <c r="L128" s="30">
        <v>48</v>
      </c>
      <c r="M128" s="23">
        <f t="shared" si="41"/>
        <v>0.49484536082474229</v>
      </c>
      <c r="N128" s="16">
        <f t="shared" si="42"/>
        <v>477</v>
      </c>
      <c r="O128" s="30">
        <f t="shared" si="42"/>
        <v>48</v>
      </c>
      <c r="P128" s="23">
        <f t="shared" si="43"/>
        <v>0.10062893081761007</v>
      </c>
    </row>
    <row r="129" spans="1:16" ht="15.6" x14ac:dyDescent="0.3">
      <c r="A129" s="5" t="s">
        <v>37</v>
      </c>
      <c r="B129" s="15">
        <v>46</v>
      </c>
      <c r="C129" s="30">
        <v>5</v>
      </c>
      <c r="D129" s="23">
        <f t="shared" si="38"/>
        <v>0.10869565217391304</v>
      </c>
      <c r="E129" s="16">
        <v>28</v>
      </c>
      <c r="F129" s="30">
        <v>5</v>
      </c>
      <c r="G129" s="23">
        <f t="shared" si="39"/>
        <v>0.17857142857142858</v>
      </c>
      <c r="H129" s="16">
        <v>32</v>
      </c>
      <c r="I129" s="30">
        <v>0</v>
      </c>
      <c r="J129" s="23">
        <f t="shared" si="40"/>
        <v>0</v>
      </c>
      <c r="K129" s="16">
        <v>15</v>
      </c>
      <c r="L129" s="30">
        <v>11</v>
      </c>
      <c r="M129" s="23">
        <f t="shared" si="41"/>
        <v>0.73333333333333328</v>
      </c>
      <c r="N129" s="16">
        <f t="shared" si="42"/>
        <v>121</v>
      </c>
      <c r="O129" s="30">
        <f t="shared" si="42"/>
        <v>21</v>
      </c>
      <c r="P129" s="23">
        <f t="shared" si="43"/>
        <v>0.17355371900826447</v>
      </c>
    </row>
    <row r="130" spans="1:16" ht="15.6" x14ac:dyDescent="0.3">
      <c r="A130" s="5" t="s">
        <v>71</v>
      </c>
      <c r="B130" s="15">
        <v>201</v>
      </c>
      <c r="C130" s="30">
        <v>0</v>
      </c>
      <c r="D130" s="23">
        <f t="shared" si="38"/>
        <v>0</v>
      </c>
      <c r="E130" s="16">
        <v>112</v>
      </c>
      <c r="F130" s="30">
        <v>0</v>
      </c>
      <c r="G130" s="23">
        <f t="shared" si="39"/>
        <v>0</v>
      </c>
      <c r="H130" s="16">
        <v>132</v>
      </c>
      <c r="I130" s="30">
        <v>2</v>
      </c>
      <c r="J130" s="23">
        <f t="shared" si="40"/>
        <v>1.5151515151515152E-2</v>
      </c>
      <c r="K130" s="16">
        <v>174</v>
      </c>
      <c r="L130" s="30">
        <v>27</v>
      </c>
      <c r="M130" s="23">
        <f t="shared" si="41"/>
        <v>0.15517241379310345</v>
      </c>
      <c r="N130" s="16">
        <f t="shared" si="42"/>
        <v>619</v>
      </c>
      <c r="O130" s="30">
        <f t="shared" si="42"/>
        <v>29</v>
      </c>
      <c r="P130" s="23">
        <f t="shared" si="43"/>
        <v>4.6849757673667204E-2</v>
      </c>
    </row>
    <row r="131" spans="1:16" ht="15.6" x14ac:dyDescent="0.3">
      <c r="A131" s="5" t="s">
        <v>38</v>
      </c>
      <c r="B131" s="15">
        <v>1004</v>
      </c>
      <c r="C131" s="30">
        <v>10</v>
      </c>
      <c r="D131" s="23">
        <f t="shared" si="38"/>
        <v>9.9601593625498006E-3</v>
      </c>
      <c r="E131" s="16">
        <v>570</v>
      </c>
      <c r="F131" s="30">
        <v>0</v>
      </c>
      <c r="G131" s="23">
        <f t="shared" si="39"/>
        <v>0</v>
      </c>
      <c r="H131" s="16">
        <v>565</v>
      </c>
      <c r="I131" s="30">
        <v>0</v>
      </c>
      <c r="J131" s="23">
        <f t="shared" si="40"/>
        <v>0</v>
      </c>
      <c r="K131" s="16">
        <v>1151</v>
      </c>
      <c r="L131" s="30">
        <v>0</v>
      </c>
      <c r="M131" s="23">
        <f t="shared" si="41"/>
        <v>0</v>
      </c>
      <c r="N131" s="16">
        <f t="shared" si="42"/>
        <v>3290</v>
      </c>
      <c r="O131" s="30">
        <f t="shared" si="42"/>
        <v>10</v>
      </c>
      <c r="P131" s="23">
        <f t="shared" si="43"/>
        <v>3.0395136778115501E-3</v>
      </c>
    </row>
    <row r="132" spans="1:16" ht="17.399999999999999" x14ac:dyDescent="0.3">
      <c r="A132" s="5" t="s">
        <v>84</v>
      </c>
      <c r="B132" s="15">
        <v>23</v>
      </c>
      <c r="C132" s="30">
        <v>4</v>
      </c>
      <c r="D132" s="23">
        <f t="shared" si="38"/>
        <v>0.17391304347826086</v>
      </c>
      <c r="E132" s="16">
        <v>13</v>
      </c>
      <c r="F132" s="30">
        <v>0</v>
      </c>
      <c r="G132" s="23">
        <f t="shared" si="39"/>
        <v>0</v>
      </c>
      <c r="H132" s="16">
        <v>13</v>
      </c>
      <c r="I132" s="30">
        <v>0</v>
      </c>
      <c r="J132" s="23">
        <f t="shared" si="40"/>
        <v>0</v>
      </c>
      <c r="K132" s="16">
        <v>12</v>
      </c>
      <c r="L132" s="30">
        <v>0</v>
      </c>
      <c r="M132" s="23">
        <f t="shared" si="41"/>
        <v>0</v>
      </c>
      <c r="N132" s="16">
        <f t="shared" si="42"/>
        <v>61</v>
      </c>
      <c r="O132" s="30">
        <f t="shared" si="42"/>
        <v>4</v>
      </c>
      <c r="P132" s="23">
        <f t="shared" si="43"/>
        <v>6.5573770491803282E-2</v>
      </c>
    </row>
    <row r="133" spans="1:16" ht="15.6" x14ac:dyDescent="0.3">
      <c r="A133" s="5" t="s">
        <v>133</v>
      </c>
      <c r="B133" s="15">
        <v>273</v>
      </c>
      <c r="C133" s="30">
        <v>0</v>
      </c>
      <c r="D133" s="23">
        <f t="shared" si="38"/>
        <v>0</v>
      </c>
      <c r="E133" s="16">
        <v>154</v>
      </c>
      <c r="F133" s="30">
        <v>12</v>
      </c>
      <c r="G133" s="23">
        <f t="shared" si="39"/>
        <v>7.792207792207792E-2</v>
      </c>
      <c r="H133" s="16">
        <v>185</v>
      </c>
      <c r="I133" s="30">
        <v>6</v>
      </c>
      <c r="J133" s="23">
        <f t="shared" si="40"/>
        <v>3.2432432432432434E-2</v>
      </c>
      <c r="K133" s="16">
        <v>316</v>
      </c>
      <c r="L133" s="30">
        <v>333</v>
      </c>
      <c r="M133" s="23">
        <f t="shared" si="41"/>
        <v>1.0537974683544304</v>
      </c>
      <c r="N133" s="16">
        <f t="shared" si="42"/>
        <v>928</v>
      </c>
      <c r="O133" s="30">
        <f t="shared" si="42"/>
        <v>351</v>
      </c>
      <c r="P133" s="23">
        <f t="shared" si="43"/>
        <v>0.37823275862068967</v>
      </c>
    </row>
    <row r="134" spans="1:16" ht="15.6" x14ac:dyDescent="0.3">
      <c r="A134" s="5" t="s">
        <v>105</v>
      </c>
      <c r="B134" s="15">
        <v>814</v>
      </c>
      <c r="C134" s="30">
        <v>0</v>
      </c>
      <c r="D134" s="23">
        <f t="shared" si="38"/>
        <v>0</v>
      </c>
      <c r="E134" s="16">
        <v>492</v>
      </c>
      <c r="F134" s="30">
        <v>9</v>
      </c>
      <c r="G134" s="23">
        <f t="shared" si="39"/>
        <v>1.8292682926829267E-2</v>
      </c>
      <c r="H134" s="16">
        <v>527</v>
      </c>
      <c r="I134" s="30">
        <v>0</v>
      </c>
      <c r="J134" s="23">
        <f t="shared" si="40"/>
        <v>0</v>
      </c>
      <c r="K134" s="16">
        <v>1093</v>
      </c>
      <c r="L134" s="30">
        <v>237</v>
      </c>
      <c r="M134" s="23">
        <f t="shared" si="41"/>
        <v>0.21683440073193047</v>
      </c>
      <c r="N134" s="16">
        <f t="shared" si="42"/>
        <v>2926</v>
      </c>
      <c r="O134" s="30">
        <f t="shared" si="42"/>
        <v>246</v>
      </c>
      <c r="P134" s="23">
        <f t="shared" si="43"/>
        <v>8.4073820915926176E-2</v>
      </c>
    </row>
    <row r="135" spans="1:16" ht="15.6" x14ac:dyDescent="0.3">
      <c r="A135" s="5" t="s">
        <v>39</v>
      </c>
      <c r="B135" s="15">
        <v>691</v>
      </c>
      <c r="C135" s="30">
        <v>20</v>
      </c>
      <c r="D135" s="23">
        <f t="shared" si="38"/>
        <v>2.8943560057887119E-2</v>
      </c>
      <c r="E135" s="16">
        <v>432</v>
      </c>
      <c r="F135" s="30">
        <v>58</v>
      </c>
      <c r="G135" s="23">
        <f t="shared" si="39"/>
        <v>0.13425925925925927</v>
      </c>
      <c r="H135" s="16">
        <v>278</v>
      </c>
      <c r="I135" s="30">
        <v>7</v>
      </c>
      <c r="J135" s="23">
        <f t="shared" si="40"/>
        <v>2.5179856115107913E-2</v>
      </c>
      <c r="K135" s="16">
        <v>587</v>
      </c>
      <c r="L135" s="30">
        <v>153</v>
      </c>
      <c r="M135" s="23">
        <f t="shared" si="41"/>
        <v>0.26064735945485518</v>
      </c>
      <c r="N135" s="16">
        <f t="shared" si="42"/>
        <v>1988</v>
      </c>
      <c r="O135" s="30">
        <f t="shared" si="42"/>
        <v>238</v>
      </c>
      <c r="P135" s="23">
        <f t="shared" si="43"/>
        <v>0.11971830985915492</v>
      </c>
    </row>
    <row r="136" spans="1:16" ht="15.6" x14ac:dyDescent="0.3">
      <c r="A136" s="21" t="s">
        <v>114</v>
      </c>
      <c r="B136" s="15">
        <v>9233</v>
      </c>
      <c r="C136" s="30">
        <v>345</v>
      </c>
      <c r="D136" s="23">
        <f t="shared" si="38"/>
        <v>3.7365969890609772E-2</v>
      </c>
      <c r="E136" s="16">
        <v>5428</v>
      </c>
      <c r="F136" s="30">
        <v>231</v>
      </c>
      <c r="G136" s="23">
        <f t="shared" si="39"/>
        <v>4.2557111274871037E-2</v>
      </c>
      <c r="H136" s="16">
        <v>6188</v>
      </c>
      <c r="I136" s="30">
        <v>0</v>
      </c>
      <c r="J136" s="23">
        <f t="shared" si="40"/>
        <v>0</v>
      </c>
      <c r="K136" s="16">
        <v>14231</v>
      </c>
      <c r="L136" s="30">
        <v>5904</v>
      </c>
      <c r="M136" s="23">
        <f t="shared" si="41"/>
        <v>0.41486894807111235</v>
      </c>
      <c r="N136" s="16">
        <f t="shared" si="42"/>
        <v>35080</v>
      </c>
      <c r="O136" s="30">
        <f t="shared" si="42"/>
        <v>6480</v>
      </c>
      <c r="P136" s="23">
        <f t="shared" si="43"/>
        <v>0.1847206385404789</v>
      </c>
    </row>
    <row r="137" spans="1:16" ht="15.6" x14ac:dyDescent="0.3">
      <c r="A137" s="21" t="s">
        <v>56</v>
      </c>
      <c r="B137" s="15">
        <v>1050</v>
      </c>
      <c r="C137" s="30">
        <v>0</v>
      </c>
      <c r="D137" s="23">
        <f t="shared" si="38"/>
        <v>0</v>
      </c>
      <c r="E137" s="16">
        <v>695</v>
      </c>
      <c r="F137" s="30">
        <v>0</v>
      </c>
      <c r="G137" s="23">
        <f t="shared" si="39"/>
        <v>0</v>
      </c>
      <c r="H137" s="16">
        <v>755</v>
      </c>
      <c r="I137" s="30">
        <v>19</v>
      </c>
      <c r="J137" s="23">
        <f t="shared" si="40"/>
        <v>2.5165562913907286E-2</v>
      </c>
      <c r="K137" s="16">
        <v>1593</v>
      </c>
      <c r="L137" s="30">
        <v>212</v>
      </c>
      <c r="M137" s="23">
        <f t="shared" si="41"/>
        <v>0.13308223477715003</v>
      </c>
      <c r="N137" s="16">
        <f t="shared" si="42"/>
        <v>4093</v>
      </c>
      <c r="O137" s="30">
        <f t="shared" si="42"/>
        <v>231</v>
      </c>
      <c r="P137" s="23">
        <f t="shared" si="43"/>
        <v>5.6437820669435625E-2</v>
      </c>
    </row>
    <row r="138" spans="1:16" ht="15.6" x14ac:dyDescent="0.3">
      <c r="A138" s="5" t="s">
        <v>136</v>
      </c>
      <c r="B138" s="15">
        <v>147</v>
      </c>
      <c r="C138" s="35" t="s">
        <v>113</v>
      </c>
      <c r="D138" s="23"/>
      <c r="E138" s="16">
        <v>95</v>
      </c>
      <c r="F138" s="35" t="s">
        <v>113</v>
      </c>
      <c r="G138" s="23"/>
      <c r="H138" s="16">
        <v>104</v>
      </c>
      <c r="I138" s="35" t="s">
        <v>113</v>
      </c>
      <c r="J138" s="23"/>
      <c r="K138" s="16">
        <v>93</v>
      </c>
      <c r="L138" s="35" t="s">
        <v>113</v>
      </c>
      <c r="M138" s="23"/>
      <c r="N138" s="16">
        <f t="shared" si="42"/>
        <v>439</v>
      </c>
      <c r="O138" s="35" t="s">
        <v>113</v>
      </c>
      <c r="P138" s="23"/>
    </row>
    <row r="139" spans="1:16" ht="15.6" x14ac:dyDescent="0.3">
      <c r="A139" s="5" t="s">
        <v>132</v>
      </c>
      <c r="B139" s="15">
        <v>1640</v>
      </c>
      <c r="C139" s="30">
        <v>43</v>
      </c>
      <c r="D139" s="23">
        <f t="shared" si="38"/>
        <v>2.621951219512195E-2</v>
      </c>
      <c r="E139" s="16">
        <v>906</v>
      </c>
      <c r="F139" s="30">
        <v>0</v>
      </c>
      <c r="G139" s="23">
        <f t="shared" si="39"/>
        <v>0</v>
      </c>
      <c r="H139" s="16">
        <v>932</v>
      </c>
      <c r="I139" s="30">
        <v>18</v>
      </c>
      <c r="J139" s="23">
        <f t="shared" si="40"/>
        <v>1.9313304721030045E-2</v>
      </c>
      <c r="K139" s="16">
        <v>1974</v>
      </c>
      <c r="L139" s="30">
        <v>799</v>
      </c>
      <c r="M139" s="23">
        <f t="shared" si="41"/>
        <v>0.40476190476190477</v>
      </c>
      <c r="N139" s="16">
        <f t="shared" si="42"/>
        <v>5452</v>
      </c>
      <c r="O139" s="30">
        <f t="shared" si="42"/>
        <v>860</v>
      </c>
      <c r="P139" s="23">
        <f t="shared" si="43"/>
        <v>0.15774027879677183</v>
      </c>
    </row>
    <row r="140" spans="1:16" ht="16.2" thickBot="1" x14ac:dyDescent="0.35">
      <c r="A140" s="6" t="s">
        <v>40</v>
      </c>
      <c r="B140" s="17">
        <v>22</v>
      </c>
      <c r="C140" s="31">
        <v>0</v>
      </c>
      <c r="D140" s="23">
        <f t="shared" si="38"/>
        <v>0</v>
      </c>
      <c r="E140" s="16">
        <v>13</v>
      </c>
      <c r="F140" s="31">
        <v>0</v>
      </c>
      <c r="G140" s="23">
        <f t="shared" si="39"/>
        <v>0</v>
      </c>
      <c r="H140" s="16">
        <v>214</v>
      </c>
      <c r="I140" s="31">
        <v>0</v>
      </c>
      <c r="J140" s="23">
        <f t="shared" si="40"/>
        <v>0</v>
      </c>
      <c r="K140" s="16">
        <v>28</v>
      </c>
      <c r="L140" s="31">
        <v>65</v>
      </c>
      <c r="M140" s="23">
        <f t="shared" si="41"/>
        <v>2.3214285714285716</v>
      </c>
      <c r="N140" s="16">
        <f t="shared" si="42"/>
        <v>277</v>
      </c>
      <c r="O140" s="31">
        <f t="shared" si="42"/>
        <v>65</v>
      </c>
      <c r="P140" s="23">
        <f t="shared" si="43"/>
        <v>0.23465703971119134</v>
      </c>
    </row>
    <row r="141" spans="1:16" ht="16.2" thickBot="1" x14ac:dyDescent="0.35">
      <c r="A141" s="10" t="s">
        <v>25</v>
      </c>
      <c r="B141" s="8">
        <f>SUM(B125:B140)</f>
        <v>16158</v>
      </c>
      <c r="C141" s="8">
        <f>SUM(C125:C140)</f>
        <v>453</v>
      </c>
      <c r="D141" s="9">
        <f t="shared" si="38"/>
        <v>2.8035647976234684E-2</v>
      </c>
      <c r="E141" s="8">
        <f>SUM(E125:E140)</f>
        <v>9542</v>
      </c>
      <c r="F141" s="8">
        <f>SUM(F125:F140)</f>
        <v>568</v>
      </c>
      <c r="G141" s="9">
        <f t="shared" si="39"/>
        <v>5.9526304757912388E-2</v>
      </c>
      <c r="H141" s="8">
        <f>SUM(H125:H140)</f>
        <v>10636</v>
      </c>
      <c r="I141" s="8">
        <f>SUM(I125:I140)</f>
        <v>65</v>
      </c>
      <c r="J141" s="9">
        <f t="shared" si="40"/>
        <v>6.111320045129748E-3</v>
      </c>
      <c r="K141" s="8">
        <f>SUM(K125:K140)</f>
        <v>22500</v>
      </c>
      <c r="L141" s="8">
        <f>SUM(L125:L140)</f>
        <v>8404</v>
      </c>
      <c r="M141" s="9">
        <f t="shared" si="41"/>
        <v>0.37351111111111113</v>
      </c>
      <c r="N141" s="8">
        <f>SUM(N125:N140)</f>
        <v>58836</v>
      </c>
      <c r="O141" s="8">
        <f>SUM(O125:O140)</f>
        <v>9490</v>
      </c>
      <c r="P141" s="9">
        <f t="shared" si="43"/>
        <v>0.16129580528927867</v>
      </c>
    </row>
    <row r="142" spans="1:16" ht="15" thickBot="1" x14ac:dyDescent="0.35"/>
    <row r="143" spans="1:16" ht="16.2" thickBot="1" x14ac:dyDescent="0.35">
      <c r="A143" s="44" t="s">
        <v>57</v>
      </c>
      <c r="B143" s="40" t="s">
        <v>0</v>
      </c>
      <c r="C143" s="41"/>
      <c r="D143" s="42"/>
      <c r="E143" s="40" t="s">
        <v>1</v>
      </c>
      <c r="F143" s="41"/>
      <c r="G143" s="42"/>
      <c r="H143" s="40" t="s">
        <v>2</v>
      </c>
      <c r="I143" s="41"/>
      <c r="J143" s="42"/>
      <c r="K143" s="40" t="s">
        <v>3</v>
      </c>
      <c r="L143" s="41"/>
      <c r="M143" s="42"/>
      <c r="N143" s="40" t="s">
        <v>4</v>
      </c>
      <c r="O143" s="41"/>
      <c r="P143" s="42"/>
    </row>
    <row r="144" spans="1:16" ht="47.4" thickBot="1" x14ac:dyDescent="0.35">
      <c r="A144" s="45"/>
      <c r="B144" s="7" t="s">
        <v>6</v>
      </c>
      <c r="C144" s="7" t="s">
        <v>7</v>
      </c>
      <c r="D144" s="7" t="s">
        <v>8</v>
      </c>
      <c r="E144" s="7" t="s">
        <v>6</v>
      </c>
      <c r="F144" s="7" t="s">
        <v>7</v>
      </c>
      <c r="G144" s="7" t="s">
        <v>8</v>
      </c>
      <c r="H144" s="7" t="s">
        <v>6</v>
      </c>
      <c r="I144" s="7" t="s">
        <v>7</v>
      </c>
      <c r="J144" s="7" t="s">
        <v>8</v>
      </c>
      <c r="K144" s="7" t="s">
        <v>6</v>
      </c>
      <c r="L144" s="7" t="s">
        <v>7</v>
      </c>
      <c r="M144" s="7" t="s">
        <v>8</v>
      </c>
      <c r="N144" s="7" t="s">
        <v>6</v>
      </c>
      <c r="O144" s="7" t="s">
        <v>7</v>
      </c>
      <c r="P144" s="7" t="s">
        <v>8</v>
      </c>
    </row>
    <row r="145" spans="1:16" ht="15.6" x14ac:dyDescent="0.3">
      <c r="A145" s="3" t="s">
        <v>74</v>
      </c>
      <c r="B145" s="13">
        <v>94</v>
      </c>
      <c r="C145" s="29">
        <v>0</v>
      </c>
      <c r="D145" s="22">
        <f>C145/B145</f>
        <v>0</v>
      </c>
      <c r="E145" s="14">
        <v>54</v>
      </c>
      <c r="F145" s="29">
        <v>3</v>
      </c>
      <c r="G145" s="22">
        <f>F145/E145</f>
        <v>5.5555555555555552E-2</v>
      </c>
      <c r="H145" s="14">
        <v>56</v>
      </c>
      <c r="I145" s="29">
        <v>0</v>
      </c>
      <c r="J145" s="22">
        <f>I145/H145</f>
        <v>0</v>
      </c>
      <c r="K145" s="14">
        <v>123</v>
      </c>
      <c r="L145" s="29">
        <v>5</v>
      </c>
      <c r="M145" s="22">
        <f>L145/K145</f>
        <v>4.065040650406504E-2</v>
      </c>
      <c r="N145" s="14">
        <f>SUM(K145,H145,E145,B145)</f>
        <v>327</v>
      </c>
      <c r="O145" s="29">
        <f>SUM(L145,I145,F145,C145)</f>
        <v>8</v>
      </c>
      <c r="P145" s="22">
        <f>O145/N145</f>
        <v>2.4464831804281346E-2</v>
      </c>
    </row>
    <row r="146" spans="1:16" ht="17.399999999999999" x14ac:dyDescent="0.3">
      <c r="A146" s="5" t="s">
        <v>99</v>
      </c>
      <c r="B146" s="15">
        <v>50</v>
      </c>
      <c r="C146" s="30">
        <v>0</v>
      </c>
      <c r="D146" s="23">
        <f t="shared" ref="D146:D153" si="44">C146/B146</f>
        <v>0</v>
      </c>
      <c r="E146" s="16">
        <v>24</v>
      </c>
      <c r="F146" s="30">
        <v>0</v>
      </c>
      <c r="G146" s="23">
        <f t="shared" ref="G146:G153" si="45">F146/E146</f>
        <v>0</v>
      </c>
      <c r="H146" s="16">
        <v>30</v>
      </c>
      <c r="I146" s="30">
        <v>0</v>
      </c>
      <c r="J146" s="23">
        <f t="shared" ref="J146:J153" si="46">I146/H146</f>
        <v>0</v>
      </c>
      <c r="K146" s="16">
        <v>93</v>
      </c>
      <c r="L146" s="30">
        <v>49</v>
      </c>
      <c r="M146" s="23">
        <f t="shared" ref="M146:M153" si="47">L146/K146</f>
        <v>0.5268817204301075</v>
      </c>
      <c r="N146" s="16">
        <f t="shared" ref="N146:O152" si="48">SUM(K146,H146,E146,B146)</f>
        <v>197</v>
      </c>
      <c r="O146" s="30">
        <f t="shared" si="48"/>
        <v>49</v>
      </c>
      <c r="P146" s="23">
        <f t="shared" ref="P146:P153" si="49">O146/N146</f>
        <v>0.24873096446700507</v>
      </c>
    </row>
    <row r="147" spans="1:16" ht="15.6" x14ac:dyDescent="0.3">
      <c r="A147" s="5" t="s">
        <v>41</v>
      </c>
      <c r="B147" s="15">
        <v>779</v>
      </c>
      <c r="C147" s="30">
        <v>0</v>
      </c>
      <c r="D147" s="23">
        <f t="shared" si="44"/>
        <v>0</v>
      </c>
      <c r="E147" s="16">
        <v>404</v>
      </c>
      <c r="F147" s="30">
        <v>0</v>
      </c>
      <c r="G147" s="23">
        <f t="shared" si="45"/>
        <v>0</v>
      </c>
      <c r="H147" s="16">
        <v>456</v>
      </c>
      <c r="I147" s="30">
        <v>284</v>
      </c>
      <c r="J147" s="23">
        <f t="shared" si="46"/>
        <v>0.6228070175438597</v>
      </c>
      <c r="K147" s="16">
        <v>1461</v>
      </c>
      <c r="L147" s="30">
        <v>387</v>
      </c>
      <c r="M147" s="23">
        <f t="shared" si="47"/>
        <v>0.26488706365503079</v>
      </c>
      <c r="N147" s="16">
        <f t="shared" si="48"/>
        <v>3100</v>
      </c>
      <c r="O147" s="30">
        <f t="shared" si="48"/>
        <v>671</v>
      </c>
      <c r="P147" s="23">
        <f t="shared" si="49"/>
        <v>0.21645161290322582</v>
      </c>
    </row>
    <row r="148" spans="1:16" ht="15.6" x14ac:dyDescent="0.3">
      <c r="A148" s="5" t="s">
        <v>131</v>
      </c>
      <c r="B148" s="15">
        <v>45</v>
      </c>
      <c r="C148" s="30" t="s">
        <v>113</v>
      </c>
      <c r="D148" s="23"/>
      <c r="E148" s="16">
        <v>36</v>
      </c>
      <c r="F148" s="30" t="s">
        <v>113</v>
      </c>
      <c r="G148" s="23"/>
      <c r="H148" s="16">
        <v>48</v>
      </c>
      <c r="I148" s="30" t="s">
        <v>113</v>
      </c>
      <c r="J148" s="23"/>
      <c r="K148" s="16">
        <v>170</v>
      </c>
      <c r="L148" s="30" t="s">
        <v>113</v>
      </c>
      <c r="M148" s="23"/>
      <c r="N148" s="16">
        <f t="shared" si="48"/>
        <v>299</v>
      </c>
      <c r="O148" s="30" t="s">
        <v>113</v>
      </c>
      <c r="P148" s="23"/>
    </row>
    <row r="149" spans="1:16" ht="15.6" x14ac:dyDescent="0.3">
      <c r="A149" s="5" t="s">
        <v>42</v>
      </c>
      <c r="B149" s="15">
        <v>147</v>
      </c>
      <c r="C149" s="30">
        <v>0</v>
      </c>
      <c r="D149" s="23">
        <f t="shared" si="44"/>
        <v>0</v>
      </c>
      <c r="E149" s="16">
        <v>57</v>
      </c>
      <c r="F149" s="30">
        <v>0</v>
      </c>
      <c r="G149" s="23">
        <f t="shared" si="45"/>
        <v>0</v>
      </c>
      <c r="H149" s="16">
        <v>60</v>
      </c>
      <c r="I149" s="30">
        <v>0</v>
      </c>
      <c r="J149" s="23">
        <f t="shared" si="46"/>
        <v>0</v>
      </c>
      <c r="K149" s="16">
        <v>241</v>
      </c>
      <c r="L149" s="30">
        <v>8</v>
      </c>
      <c r="M149" s="23">
        <f t="shared" si="47"/>
        <v>3.3195020746887967E-2</v>
      </c>
      <c r="N149" s="16">
        <f t="shared" si="48"/>
        <v>505</v>
      </c>
      <c r="O149" s="30">
        <f t="shared" si="48"/>
        <v>8</v>
      </c>
      <c r="P149" s="23">
        <f t="shared" si="49"/>
        <v>1.5841584158415842E-2</v>
      </c>
    </row>
    <row r="150" spans="1:16" ht="15.6" x14ac:dyDescent="0.3">
      <c r="A150" s="21" t="s">
        <v>108</v>
      </c>
      <c r="B150" s="15">
        <v>287</v>
      </c>
      <c r="C150" s="30">
        <v>20</v>
      </c>
      <c r="D150" s="23">
        <f t="shared" si="44"/>
        <v>6.968641114982578E-2</v>
      </c>
      <c r="E150" s="16">
        <v>134</v>
      </c>
      <c r="F150" s="30">
        <v>46</v>
      </c>
      <c r="G150" s="23">
        <f t="shared" si="45"/>
        <v>0.34328358208955223</v>
      </c>
      <c r="H150" s="16">
        <v>173</v>
      </c>
      <c r="I150" s="30">
        <v>180</v>
      </c>
      <c r="J150" s="23">
        <f t="shared" si="46"/>
        <v>1.0404624277456647</v>
      </c>
      <c r="K150" s="16">
        <v>490</v>
      </c>
      <c r="L150" s="30">
        <v>190</v>
      </c>
      <c r="M150" s="23">
        <f t="shared" si="47"/>
        <v>0.38775510204081631</v>
      </c>
      <c r="N150" s="16">
        <f t="shared" si="48"/>
        <v>1084</v>
      </c>
      <c r="O150" s="30">
        <f t="shared" si="48"/>
        <v>436</v>
      </c>
      <c r="P150" s="23">
        <f t="shared" si="49"/>
        <v>0.40221402214022139</v>
      </c>
    </row>
    <row r="151" spans="1:16" ht="15.6" x14ac:dyDescent="0.3">
      <c r="A151" s="5" t="s">
        <v>43</v>
      </c>
      <c r="B151" s="15">
        <v>283</v>
      </c>
      <c r="C151" s="30">
        <v>0</v>
      </c>
      <c r="D151" s="23">
        <f t="shared" si="44"/>
        <v>0</v>
      </c>
      <c r="E151" s="16">
        <v>178</v>
      </c>
      <c r="F151" s="30">
        <v>0</v>
      </c>
      <c r="G151" s="23">
        <f t="shared" si="45"/>
        <v>0</v>
      </c>
      <c r="H151" s="16">
        <v>211</v>
      </c>
      <c r="I151" s="30">
        <v>0</v>
      </c>
      <c r="J151" s="23">
        <f t="shared" si="46"/>
        <v>0</v>
      </c>
      <c r="K151" s="16">
        <v>690</v>
      </c>
      <c r="L151" s="30">
        <v>33</v>
      </c>
      <c r="M151" s="23">
        <f t="shared" si="47"/>
        <v>4.7826086956521741E-2</v>
      </c>
      <c r="N151" s="16">
        <f t="shared" si="48"/>
        <v>1362</v>
      </c>
      <c r="O151" s="30">
        <f t="shared" si="48"/>
        <v>33</v>
      </c>
      <c r="P151" s="23">
        <f t="shared" si="49"/>
        <v>2.4229074889867842E-2</v>
      </c>
    </row>
    <row r="152" spans="1:16" ht="16.2" thickBot="1" x14ac:dyDescent="0.35">
      <c r="A152" s="6" t="s">
        <v>79</v>
      </c>
      <c r="B152" s="15">
        <v>26</v>
      </c>
      <c r="C152" s="30">
        <v>0</v>
      </c>
      <c r="D152" s="23">
        <f t="shared" si="44"/>
        <v>0</v>
      </c>
      <c r="E152" s="16">
        <v>15</v>
      </c>
      <c r="F152" s="30">
        <v>11</v>
      </c>
      <c r="G152" s="23">
        <f t="shared" si="45"/>
        <v>0.73333333333333328</v>
      </c>
      <c r="H152" s="16">
        <v>19</v>
      </c>
      <c r="I152" s="30">
        <v>7</v>
      </c>
      <c r="J152" s="23">
        <f t="shared" si="46"/>
        <v>0.36842105263157893</v>
      </c>
      <c r="K152" s="16">
        <v>43</v>
      </c>
      <c r="L152" s="30">
        <v>14</v>
      </c>
      <c r="M152" s="23">
        <f t="shared" si="47"/>
        <v>0.32558139534883723</v>
      </c>
      <c r="N152" s="16">
        <f t="shared" si="48"/>
        <v>103</v>
      </c>
      <c r="O152" s="30">
        <f t="shared" si="48"/>
        <v>32</v>
      </c>
      <c r="P152" s="23">
        <f t="shared" si="49"/>
        <v>0.31067961165048541</v>
      </c>
    </row>
    <row r="153" spans="1:16" ht="16.2" thickBot="1" x14ac:dyDescent="0.35">
      <c r="A153" s="10" t="s">
        <v>25</v>
      </c>
      <c r="B153" s="8">
        <f>SUM(B145:B152)</f>
        <v>1711</v>
      </c>
      <c r="C153" s="8">
        <f>SUM(C145:C152)</f>
        <v>20</v>
      </c>
      <c r="D153" s="9">
        <f t="shared" si="44"/>
        <v>1.1689070718877849E-2</v>
      </c>
      <c r="E153" s="8">
        <f>SUM(E145:E152)</f>
        <v>902</v>
      </c>
      <c r="F153" s="8">
        <f>SUM(F145:F152)</f>
        <v>60</v>
      </c>
      <c r="G153" s="9">
        <f t="shared" si="45"/>
        <v>6.6518847006651879E-2</v>
      </c>
      <c r="H153" s="8">
        <f>SUM(H145:H152)</f>
        <v>1053</v>
      </c>
      <c r="I153" s="8">
        <f>SUM(I145:I152)</f>
        <v>471</v>
      </c>
      <c r="J153" s="9">
        <f t="shared" si="46"/>
        <v>0.44729344729344728</v>
      </c>
      <c r="K153" s="8">
        <f>SUM(K145:K152)</f>
        <v>3311</v>
      </c>
      <c r="L153" s="8">
        <f>SUM(L145:L152)</f>
        <v>686</v>
      </c>
      <c r="M153" s="9">
        <f t="shared" si="47"/>
        <v>0.20718816067653276</v>
      </c>
      <c r="N153" s="8">
        <f>SUM(N145:N152)</f>
        <v>6977</v>
      </c>
      <c r="O153" s="8">
        <f>SUM(O145:O152)</f>
        <v>1237</v>
      </c>
      <c r="P153" s="9">
        <f t="shared" si="49"/>
        <v>0.17729683244947686</v>
      </c>
    </row>
    <row r="154" spans="1:16" ht="15" thickBot="1" x14ac:dyDescent="0.35"/>
    <row r="155" spans="1:16" ht="16.2" thickBot="1" x14ac:dyDescent="0.35">
      <c r="A155" s="44" t="s">
        <v>58</v>
      </c>
      <c r="B155" s="40" t="s">
        <v>0</v>
      </c>
      <c r="C155" s="41"/>
      <c r="D155" s="42"/>
      <c r="E155" s="40" t="s">
        <v>1</v>
      </c>
      <c r="F155" s="41"/>
      <c r="G155" s="42"/>
      <c r="H155" s="40" t="s">
        <v>2</v>
      </c>
      <c r="I155" s="41"/>
      <c r="J155" s="42"/>
      <c r="K155" s="40" t="s">
        <v>3</v>
      </c>
      <c r="L155" s="41"/>
      <c r="M155" s="42"/>
      <c r="N155" s="40" t="s">
        <v>4</v>
      </c>
      <c r="O155" s="41"/>
      <c r="P155" s="42"/>
    </row>
    <row r="156" spans="1:16" ht="47.4" thickBot="1" x14ac:dyDescent="0.35">
      <c r="A156" s="45"/>
      <c r="B156" s="7" t="s">
        <v>6</v>
      </c>
      <c r="C156" s="7" t="s">
        <v>7</v>
      </c>
      <c r="D156" s="7" t="s">
        <v>8</v>
      </c>
      <c r="E156" s="7" t="s">
        <v>6</v>
      </c>
      <c r="F156" s="7" t="s">
        <v>7</v>
      </c>
      <c r="G156" s="7" t="s">
        <v>8</v>
      </c>
      <c r="H156" s="7" t="s">
        <v>6</v>
      </c>
      <c r="I156" s="7" t="s">
        <v>7</v>
      </c>
      <c r="J156" s="7" t="s">
        <v>8</v>
      </c>
      <c r="K156" s="7" t="s">
        <v>6</v>
      </c>
      <c r="L156" s="7" t="s">
        <v>7</v>
      </c>
      <c r="M156" s="7" t="s">
        <v>8</v>
      </c>
      <c r="N156" s="7" t="s">
        <v>6</v>
      </c>
      <c r="O156" s="7" t="s">
        <v>7</v>
      </c>
      <c r="P156" s="7" t="s">
        <v>8</v>
      </c>
    </row>
    <row r="157" spans="1:16" s="4" customFormat="1" ht="15.6" x14ac:dyDescent="0.3">
      <c r="A157" s="3" t="s">
        <v>44</v>
      </c>
      <c r="B157" s="13">
        <v>39</v>
      </c>
      <c r="C157" s="29">
        <v>25</v>
      </c>
      <c r="D157" s="22">
        <f>C157/B157</f>
        <v>0.64102564102564108</v>
      </c>
      <c r="E157" s="14">
        <v>29</v>
      </c>
      <c r="F157" s="29">
        <v>7</v>
      </c>
      <c r="G157" s="22">
        <f>F157/E157</f>
        <v>0.2413793103448276</v>
      </c>
      <c r="H157" s="14">
        <v>31</v>
      </c>
      <c r="I157" s="29">
        <v>0</v>
      </c>
      <c r="J157" s="22">
        <f>I157/H157</f>
        <v>0</v>
      </c>
      <c r="K157" s="14">
        <v>112</v>
      </c>
      <c r="L157" s="29">
        <v>0</v>
      </c>
      <c r="M157" s="22">
        <f>L157/K157</f>
        <v>0</v>
      </c>
      <c r="N157" s="14">
        <f>SUM(K157,H157,E157,B157)</f>
        <v>211</v>
      </c>
      <c r="O157" s="29">
        <f>SUM(L157,I157,F157,C157)</f>
        <v>32</v>
      </c>
      <c r="P157" s="22">
        <f>O157/N157</f>
        <v>0.15165876777251186</v>
      </c>
    </row>
    <row r="158" spans="1:16" s="4" customFormat="1" ht="15.6" x14ac:dyDescent="0.3">
      <c r="A158" s="5" t="s">
        <v>45</v>
      </c>
      <c r="B158" s="15">
        <v>35</v>
      </c>
      <c r="C158" s="30">
        <v>0</v>
      </c>
      <c r="D158" s="23">
        <f t="shared" ref="D158:D167" si="50">C158/B158</f>
        <v>0</v>
      </c>
      <c r="E158" s="16">
        <v>18</v>
      </c>
      <c r="F158" s="30">
        <v>0</v>
      </c>
      <c r="G158" s="23">
        <f t="shared" ref="G158:G167" si="51">F158/E158</f>
        <v>0</v>
      </c>
      <c r="H158" s="16">
        <v>18</v>
      </c>
      <c r="I158" s="30">
        <v>2</v>
      </c>
      <c r="J158" s="23">
        <f t="shared" ref="J158:J167" si="52">I158/H158</f>
        <v>0.1111111111111111</v>
      </c>
      <c r="K158" s="16">
        <v>66</v>
      </c>
      <c r="L158" s="30">
        <v>3</v>
      </c>
      <c r="M158" s="23">
        <f t="shared" ref="M158:M167" si="53">L158/K158</f>
        <v>4.5454545454545456E-2</v>
      </c>
      <c r="N158" s="16">
        <f t="shared" ref="N158:O166" si="54">SUM(K158,H158,E158,B158)</f>
        <v>137</v>
      </c>
      <c r="O158" s="30">
        <f t="shared" si="54"/>
        <v>5</v>
      </c>
      <c r="P158" s="23">
        <f t="shared" ref="P158:P167" si="55">O158/N158</f>
        <v>3.6496350364963501E-2</v>
      </c>
    </row>
    <row r="159" spans="1:16" s="4" customFormat="1" ht="17.399999999999999" x14ac:dyDescent="0.3">
      <c r="A159" s="5" t="s">
        <v>127</v>
      </c>
      <c r="B159" s="15">
        <v>35</v>
      </c>
      <c r="C159" s="30">
        <v>3</v>
      </c>
      <c r="D159" s="23">
        <f t="shared" si="50"/>
        <v>8.5714285714285715E-2</v>
      </c>
      <c r="E159" s="16">
        <v>24</v>
      </c>
      <c r="F159" s="30">
        <v>4</v>
      </c>
      <c r="G159" s="23">
        <f t="shared" si="51"/>
        <v>0.16666666666666666</v>
      </c>
      <c r="H159" s="16">
        <v>26</v>
      </c>
      <c r="I159" s="30">
        <v>3</v>
      </c>
      <c r="J159" s="23">
        <f t="shared" si="52"/>
        <v>0.11538461538461539</v>
      </c>
      <c r="K159" s="16">
        <v>76</v>
      </c>
      <c r="L159" s="30">
        <v>39</v>
      </c>
      <c r="M159" s="23">
        <f t="shared" si="53"/>
        <v>0.51315789473684215</v>
      </c>
      <c r="N159" s="16">
        <f t="shared" si="54"/>
        <v>161</v>
      </c>
      <c r="O159" s="30">
        <f t="shared" si="54"/>
        <v>49</v>
      </c>
      <c r="P159" s="23">
        <f t="shared" si="55"/>
        <v>0.30434782608695654</v>
      </c>
    </row>
    <row r="160" spans="1:16" s="4" customFormat="1" ht="15.6" x14ac:dyDescent="0.3">
      <c r="A160" s="5" t="s">
        <v>106</v>
      </c>
      <c r="B160" s="15">
        <v>199</v>
      </c>
      <c r="C160" s="30">
        <v>0</v>
      </c>
      <c r="D160" s="23">
        <f t="shared" si="50"/>
        <v>0</v>
      </c>
      <c r="E160" s="16">
        <v>103</v>
      </c>
      <c r="F160" s="30">
        <v>6</v>
      </c>
      <c r="G160" s="23">
        <f t="shared" si="51"/>
        <v>5.8252427184466021E-2</v>
      </c>
      <c r="H160" s="16">
        <v>121</v>
      </c>
      <c r="I160" s="30">
        <v>45</v>
      </c>
      <c r="J160" s="23">
        <f t="shared" si="52"/>
        <v>0.37190082644628097</v>
      </c>
      <c r="K160" s="16">
        <v>322</v>
      </c>
      <c r="L160" s="30">
        <v>191</v>
      </c>
      <c r="M160" s="23">
        <f t="shared" si="53"/>
        <v>0.59316770186335399</v>
      </c>
      <c r="N160" s="16">
        <f t="shared" si="54"/>
        <v>745</v>
      </c>
      <c r="O160" s="30">
        <f t="shared" si="54"/>
        <v>242</v>
      </c>
      <c r="P160" s="23">
        <f t="shared" si="55"/>
        <v>0.32483221476510066</v>
      </c>
    </row>
    <row r="161" spans="1:16" s="4" customFormat="1" ht="15.6" x14ac:dyDescent="0.3">
      <c r="A161" s="5" t="s">
        <v>80</v>
      </c>
      <c r="B161" s="15">
        <v>181</v>
      </c>
      <c r="C161" s="30">
        <v>0</v>
      </c>
      <c r="D161" s="23">
        <f t="shared" si="50"/>
        <v>0</v>
      </c>
      <c r="E161" s="16">
        <v>107</v>
      </c>
      <c r="F161" s="30">
        <v>0</v>
      </c>
      <c r="G161" s="23">
        <f t="shared" si="51"/>
        <v>0</v>
      </c>
      <c r="H161" s="16">
        <v>127</v>
      </c>
      <c r="I161" s="30">
        <v>0</v>
      </c>
      <c r="J161" s="23">
        <f t="shared" si="52"/>
        <v>0</v>
      </c>
      <c r="K161" s="16">
        <v>484</v>
      </c>
      <c r="L161" s="30">
        <v>86</v>
      </c>
      <c r="M161" s="23">
        <f t="shared" si="53"/>
        <v>0.17768595041322313</v>
      </c>
      <c r="N161" s="16">
        <f t="shared" si="54"/>
        <v>899</v>
      </c>
      <c r="O161" s="30">
        <f t="shared" si="54"/>
        <v>86</v>
      </c>
      <c r="P161" s="23">
        <f t="shared" si="55"/>
        <v>9.5661846496106789E-2</v>
      </c>
    </row>
    <row r="162" spans="1:16" s="4" customFormat="1" ht="15.6" x14ac:dyDescent="0.3">
      <c r="A162" s="5" t="s">
        <v>46</v>
      </c>
      <c r="B162" s="15">
        <v>947</v>
      </c>
      <c r="C162" s="30">
        <v>0</v>
      </c>
      <c r="D162" s="23">
        <f t="shared" si="50"/>
        <v>0</v>
      </c>
      <c r="E162" s="16">
        <v>581</v>
      </c>
      <c r="F162" s="30">
        <v>24</v>
      </c>
      <c r="G162" s="23">
        <f t="shared" si="51"/>
        <v>4.1308089500860588E-2</v>
      </c>
      <c r="H162" s="16">
        <v>759</v>
      </c>
      <c r="I162" s="30">
        <v>8</v>
      </c>
      <c r="J162" s="23">
        <f t="shared" si="52"/>
        <v>1.0540184453227932E-2</v>
      </c>
      <c r="K162" s="16">
        <v>2375</v>
      </c>
      <c r="L162" s="30">
        <v>94</v>
      </c>
      <c r="M162" s="23">
        <f t="shared" si="53"/>
        <v>3.9578947368421054E-2</v>
      </c>
      <c r="N162" s="16">
        <f t="shared" si="54"/>
        <v>4662</v>
      </c>
      <c r="O162" s="30">
        <f t="shared" si="54"/>
        <v>126</v>
      </c>
      <c r="P162" s="23">
        <f t="shared" si="55"/>
        <v>2.7027027027027029E-2</v>
      </c>
    </row>
    <row r="163" spans="1:16" s="4" customFormat="1" ht="17.399999999999999" x14ac:dyDescent="0.3">
      <c r="A163" s="5" t="s">
        <v>100</v>
      </c>
      <c r="B163" s="15">
        <v>22</v>
      </c>
      <c r="C163" s="30">
        <v>0</v>
      </c>
      <c r="D163" s="23">
        <f t="shared" si="50"/>
        <v>0</v>
      </c>
      <c r="E163" s="16">
        <v>17</v>
      </c>
      <c r="F163" s="30">
        <v>0</v>
      </c>
      <c r="G163" s="23">
        <f t="shared" si="51"/>
        <v>0</v>
      </c>
      <c r="H163" s="16">
        <v>19</v>
      </c>
      <c r="I163" s="30">
        <v>0</v>
      </c>
      <c r="J163" s="23">
        <f t="shared" si="52"/>
        <v>0</v>
      </c>
      <c r="K163" s="16">
        <v>62</v>
      </c>
      <c r="L163" s="30">
        <v>2</v>
      </c>
      <c r="M163" s="23">
        <f t="shared" si="53"/>
        <v>3.2258064516129031E-2</v>
      </c>
      <c r="N163" s="16">
        <f t="shared" si="54"/>
        <v>120</v>
      </c>
      <c r="O163" s="30">
        <f t="shared" si="54"/>
        <v>2</v>
      </c>
      <c r="P163" s="23">
        <f t="shared" si="55"/>
        <v>1.6666666666666666E-2</v>
      </c>
    </row>
    <row r="164" spans="1:16" s="4" customFormat="1" ht="17.399999999999999" x14ac:dyDescent="0.3">
      <c r="A164" s="5" t="s">
        <v>125</v>
      </c>
      <c r="B164" s="15">
        <v>24</v>
      </c>
      <c r="C164" s="30">
        <v>0</v>
      </c>
      <c r="D164" s="23">
        <f t="shared" si="50"/>
        <v>0</v>
      </c>
      <c r="E164" s="16">
        <v>23</v>
      </c>
      <c r="F164" s="30">
        <v>0</v>
      </c>
      <c r="G164" s="23">
        <f t="shared" si="51"/>
        <v>0</v>
      </c>
      <c r="H164" s="16">
        <v>27</v>
      </c>
      <c r="I164" s="30">
        <v>5</v>
      </c>
      <c r="J164" s="23">
        <f t="shared" si="52"/>
        <v>0.18518518518518517</v>
      </c>
      <c r="K164" s="16">
        <v>63</v>
      </c>
      <c r="L164" s="30">
        <v>6</v>
      </c>
      <c r="M164" s="23">
        <f t="shared" si="53"/>
        <v>9.5238095238095233E-2</v>
      </c>
      <c r="N164" s="16">
        <f t="shared" si="54"/>
        <v>137</v>
      </c>
      <c r="O164" s="30">
        <f t="shared" si="54"/>
        <v>11</v>
      </c>
      <c r="P164" s="23">
        <f t="shared" si="55"/>
        <v>8.0291970802919707E-2</v>
      </c>
    </row>
    <row r="165" spans="1:16" s="4" customFormat="1" ht="15.6" x14ac:dyDescent="0.3">
      <c r="A165" s="5" t="s">
        <v>48</v>
      </c>
      <c r="B165" s="15">
        <v>120</v>
      </c>
      <c r="C165" s="30">
        <v>0</v>
      </c>
      <c r="D165" s="23">
        <f t="shared" si="50"/>
        <v>0</v>
      </c>
      <c r="E165" s="16">
        <v>65</v>
      </c>
      <c r="F165" s="30">
        <v>0</v>
      </c>
      <c r="G165" s="23">
        <f t="shared" si="51"/>
        <v>0</v>
      </c>
      <c r="H165" s="16">
        <v>67</v>
      </c>
      <c r="I165" s="30">
        <v>0</v>
      </c>
      <c r="J165" s="23">
        <f t="shared" si="52"/>
        <v>0</v>
      </c>
      <c r="K165" s="16">
        <v>188</v>
      </c>
      <c r="L165" s="30">
        <v>55</v>
      </c>
      <c r="M165" s="23">
        <f t="shared" si="53"/>
        <v>0.29255319148936171</v>
      </c>
      <c r="N165" s="16">
        <f t="shared" si="54"/>
        <v>440</v>
      </c>
      <c r="O165" s="30">
        <f t="shared" si="54"/>
        <v>55</v>
      </c>
      <c r="P165" s="23">
        <f t="shared" si="55"/>
        <v>0.125</v>
      </c>
    </row>
    <row r="166" spans="1:16" s="4" customFormat="1" ht="18" thickBot="1" x14ac:dyDescent="0.35">
      <c r="A166" s="6" t="s">
        <v>126</v>
      </c>
      <c r="B166" s="17">
        <v>220</v>
      </c>
      <c r="C166" s="31">
        <v>24</v>
      </c>
      <c r="D166" s="23">
        <f t="shared" si="50"/>
        <v>0.10909090909090909</v>
      </c>
      <c r="E166" s="16">
        <v>127</v>
      </c>
      <c r="F166" s="31">
        <v>46</v>
      </c>
      <c r="G166" s="23">
        <f t="shared" si="51"/>
        <v>0.36220472440944884</v>
      </c>
      <c r="H166" s="16">
        <v>160</v>
      </c>
      <c r="I166" s="31">
        <v>0</v>
      </c>
      <c r="J166" s="23">
        <f t="shared" si="52"/>
        <v>0</v>
      </c>
      <c r="K166" s="16">
        <v>429</v>
      </c>
      <c r="L166" s="31">
        <v>121</v>
      </c>
      <c r="M166" s="23">
        <f t="shared" si="53"/>
        <v>0.28205128205128205</v>
      </c>
      <c r="N166" s="16">
        <f t="shared" si="54"/>
        <v>936</v>
      </c>
      <c r="O166" s="31">
        <f t="shared" si="54"/>
        <v>191</v>
      </c>
      <c r="P166" s="23">
        <f t="shared" si="55"/>
        <v>0.20405982905982906</v>
      </c>
    </row>
    <row r="167" spans="1:16" ht="16.2" thickBot="1" x14ac:dyDescent="0.35">
      <c r="A167" s="2" t="s">
        <v>25</v>
      </c>
      <c r="B167" s="8">
        <f>SUM(B157:B166)</f>
        <v>1822</v>
      </c>
      <c r="C167" s="8">
        <f>SUM(C157:C166)</f>
        <v>52</v>
      </c>
      <c r="D167" s="9">
        <f t="shared" si="50"/>
        <v>2.8540065861690452E-2</v>
      </c>
      <c r="E167" s="8">
        <f>SUM(E157:E166)</f>
        <v>1094</v>
      </c>
      <c r="F167" s="8">
        <f>SUM(F157:F166)</f>
        <v>87</v>
      </c>
      <c r="G167" s="9">
        <f t="shared" si="51"/>
        <v>7.9524680073126144E-2</v>
      </c>
      <c r="H167" s="8">
        <f>SUM(H157:H166)</f>
        <v>1355</v>
      </c>
      <c r="I167" s="8">
        <f>SUM(I157:I166)</f>
        <v>63</v>
      </c>
      <c r="J167" s="9">
        <f t="shared" si="52"/>
        <v>4.6494464944649448E-2</v>
      </c>
      <c r="K167" s="8">
        <f>SUM(K157:K166)</f>
        <v>4177</v>
      </c>
      <c r="L167" s="8">
        <f>SUM(L157:L166)</f>
        <v>597</v>
      </c>
      <c r="M167" s="9">
        <f t="shared" si="53"/>
        <v>0.14292554464926982</v>
      </c>
      <c r="N167" s="8">
        <f>SUM(N157:N166)</f>
        <v>8448</v>
      </c>
      <c r="O167" s="8">
        <f>SUM(O157:O166)</f>
        <v>799</v>
      </c>
      <c r="P167" s="9">
        <f t="shared" si="55"/>
        <v>9.4578598484848481E-2</v>
      </c>
    </row>
    <row r="169" spans="1:16" x14ac:dyDescent="0.3">
      <c r="A169" s="25" t="s">
        <v>115</v>
      </c>
      <c r="L169" s="1"/>
    </row>
    <row r="170" spans="1:16" x14ac:dyDescent="0.3">
      <c r="A170" s="25" t="s">
        <v>81</v>
      </c>
    </row>
    <row r="171" spans="1:16" x14ac:dyDescent="0.3">
      <c r="L171" s="1"/>
    </row>
    <row r="172" spans="1:16" x14ac:dyDescent="0.3">
      <c r="A172" s="25" t="s">
        <v>124</v>
      </c>
    </row>
    <row r="173" spans="1:16" x14ac:dyDescent="0.3">
      <c r="A173" s="25" t="s">
        <v>137</v>
      </c>
    </row>
  </sheetData>
  <mergeCells count="64">
    <mergeCell ref="A2:P2"/>
    <mergeCell ref="A4:P4"/>
    <mergeCell ref="A123:A124"/>
    <mergeCell ref="A143:A144"/>
    <mergeCell ref="A155:A156"/>
    <mergeCell ref="B143:D143"/>
    <mergeCell ref="E143:G143"/>
    <mergeCell ref="H143:J143"/>
    <mergeCell ref="K143:M143"/>
    <mergeCell ref="N143:P143"/>
    <mergeCell ref="B155:D155"/>
    <mergeCell ref="E155:G155"/>
    <mergeCell ref="H155:J155"/>
    <mergeCell ref="K155:M155"/>
    <mergeCell ref="N155:P155"/>
    <mergeCell ref="K98:M98"/>
    <mergeCell ref="A1:I1"/>
    <mergeCell ref="A93:A94"/>
    <mergeCell ref="A98:A99"/>
    <mergeCell ref="A83:A84"/>
    <mergeCell ref="A67:A68"/>
    <mergeCell ref="A43:A44"/>
    <mergeCell ref="A24:A25"/>
    <mergeCell ref="A8:A9"/>
    <mergeCell ref="B98:D98"/>
    <mergeCell ref="E98:G98"/>
    <mergeCell ref="H98:J98"/>
    <mergeCell ref="B83:D83"/>
    <mergeCell ref="E83:G83"/>
    <mergeCell ref="H83:J83"/>
    <mergeCell ref="B43:D43"/>
    <mergeCell ref="E43:G43"/>
    <mergeCell ref="N98:P98"/>
    <mergeCell ref="B123:D123"/>
    <mergeCell ref="E123:G123"/>
    <mergeCell ref="H123:J123"/>
    <mergeCell ref="K123:M123"/>
    <mergeCell ref="N123:P123"/>
    <mergeCell ref="K83:M83"/>
    <mergeCell ref="N83:P83"/>
    <mergeCell ref="B93:D93"/>
    <mergeCell ref="E93:G93"/>
    <mergeCell ref="H93:J93"/>
    <mergeCell ref="K93:M93"/>
    <mergeCell ref="N93:P93"/>
    <mergeCell ref="H43:J43"/>
    <mergeCell ref="K43:M43"/>
    <mergeCell ref="N43:P43"/>
    <mergeCell ref="B67:D67"/>
    <mergeCell ref="E67:G67"/>
    <mergeCell ref="H67:J67"/>
    <mergeCell ref="K67:M67"/>
    <mergeCell ref="N67:P67"/>
    <mergeCell ref="A6:M6"/>
    <mergeCell ref="N24:P24"/>
    <mergeCell ref="B8:D8"/>
    <mergeCell ref="E8:G8"/>
    <mergeCell ref="H8:J8"/>
    <mergeCell ref="K8:M8"/>
    <mergeCell ref="N8:P8"/>
    <mergeCell ref="B24:D24"/>
    <mergeCell ref="E24:G24"/>
    <mergeCell ref="H24:J24"/>
    <mergeCell ref="K24:M24"/>
  </mergeCells>
  <pageMargins left="0.25" right="0.25" top="0.75" bottom="0.75" header="0.3" footer="0.3"/>
  <pageSetup scale="75" fitToHeight="0" orientation="landscape" r:id="rId1"/>
  <headerFooter>
    <oddHeader>&amp;C&amp;16San Francisco Bay Area Progress in Meeting  2015-2023 Regional Housing Need Allocation (RHNA)&amp;11 
&amp;18&amp;UDRAFT</oddHeader>
    <oddFooter>&amp;LCompiled by the Association of Bay Area Governments, September 2016&amp;CPage &amp;P of 8</oddFooter>
  </headerFooter>
  <rowBreaks count="7" manualBreakCount="7">
    <brk id="22" max="16383" man="1"/>
    <brk id="41" max="16383" man="1"/>
    <brk id="65" max="16383" man="1"/>
    <brk id="91" max="16383" man="1"/>
    <brk id="121" max="16383" man="1"/>
    <brk id="141" max="16383" man="1"/>
    <brk id="15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FinalRHNA</vt:lpstr>
    </vt:vector>
  </TitlesOfParts>
  <Company>ABAG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PedroG</dc:creator>
  <cp:lastModifiedBy>Vikrant Sood</cp:lastModifiedBy>
  <cp:lastPrinted>2016-09-19T19:31:27Z</cp:lastPrinted>
  <dcterms:created xsi:type="dcterms:W3CDTF">2015-06-30T18:21:31Z</dcterms:created>
  <dcterms:modified xsi:type="dcterms:W3CDTF">2016-09-29T18:36:48Z</dcterms:modified>
</cp:coreProperties>
</file>