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defaultThemeVersion="166925"/>
  <mc:AlternateContent xmlns:mc="http://schemas.openxmlformats.org/markup-compatibility/2006">
    <mc:Choice Requires="x15">
      <x15ac:absPath xmlns:x15ac="http://schemas.microsoft.com/office/spreadsheetml/2010/11/ac" url="J:\PROJECT\Funding\T5-FAST\STP-CMAQ\Obligations and Delivery\Annual Obligation Plans\FY 2021-22\"/>
    </mc:Choice>
  </mc:AlternateContent>
  <xr:revisionPtr revIDLastSave="0" documentId="13_ncr:1_{8204DE7D-7506-4B12-A113-B2A5F50F59DD}" xr6:coauthVersionLast="47" xr6:coauthVersionMax="47" xr10:uidLastSave="{00000000-0000-0000-0000-000000000000}"/>
  <bookViews>
    <workbookView xWindow="-110" yWindow="-110" windowWidth="22780" windowHeight="14660" xr2:uid="{6B433133-E05A-4482-AC79-F97072FF40B8}"/>
  </bookViews>
  <sheets>
    <sheet name="FFY 2021-22 Sep 30" sheetId="1" r:id="rId1"/>
  </sheets>
  <definedNames>
    <definedName name="_xlnm._FilterDatabase" localSheetId="0" hidden="1">'FFY 2021-22 Sep 30'!$B$6:$BB$185</definedName>
    <definedName name="_xlnm.Print_Area" localSheetId="0">'FFY 2021-22 Sep 30'!$B$7:$BB$185</definedName>
    <definedName name="_xlnm.Print_Titles" localSheetId="0">'FFY 2021-22 Sep 30'!$1:$6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201" i="1" l="1"/>
  <c r="X201" i="1"/>
  <c r="W193" i="1"/>
  <c r="Y190" i="1"/>
  <c r="X190" i="1"/>
  <c r="Y188" i="1"/>
  <c r="G185" i="1"/>
  <c r="B185" i="1"/>
  <c r="AQ184" i="1"/>
  <c r="AP184" i="1"/>
  <c r="AO184" i="1"/>
  <c r="AN184" i="1"/>
  <c r="AL184" i="1"/>
  <c r="AJ184" i="1"/>
  <c r="AI184" i="1"/>
  <c r="AI185" i="1" s="1"/>
  <c r="AH184" i="1"/>
  <c r="AF184" i="1"/>
  <c r="AE184" i="1"/>
  <c r="AD184" i="1"/>
  <c r="AC184" i="1"/>
  <c r="AB184" i="1"/>
  <c r="AA184" i="1"/>
  <c r="Z184" i="1"/>
  <c r="Y184" i="1"/>
  <c r="X184" i="1"/>
  <c r="AK182" i="1"/>
  <c r="AR182" i="1" s="1"/>
  <c r="BB182" i="1" s="1"/>
  <c r="AG182" i="1"/>
  <c r="Z182" i="1"/>
  <c r="L182" i="1"/>
  <c r="BB181" i="1"/>
  <c r="AK181" i="1"/>
  <c r="AR181" i="1" s="1"/>
  <c r="AG181" i="1"/>
  <c r="AS181" i="1" s="1"/>
  <c r="W181" i="1" s="1"/>
  <c r="Z181" i="1"/>
  <c r="L181" i="1"/>
  <c r="AK180" i="1"/>
  <c r="AR180" i="1" s="1"/>
  <c r="BB180" i="1" s="1"/>
  <c r="AG180" i="1"/>
  <c r="Z180" i="1"/>
  <c r="L180" i="1"/>
  <c r="BB179" i="1"/>
  <c r="AK179" i="1"/>
  <c r="AR179" i="1" s="1"/>
  <c r="AS179" i="1" s="1"/>
  <c r="W179" i="1" s="1"/>
  <c r="AG179" i="1"/>
  <c r="Z179" i="1"/>
  <c r="L179" i="1"/>
  <c r="AK178" i="1"/>
  <c r="AR178" i="1" s="1"/>
  <c r="BB178" i="1" s="1"/>
  <c r="AG178" i="1"/>
  <c r="Z178" i="1"/>
  <c r="L178" i="1"/>
  <c r="BB177" i="1"/>
  <c r="AK177" i="1"/>
  <c r="AR177" i="1" s="1"/>
  <c r="AG177" i="1"/>
  <c r="AS177" i="1" s="1"/>
  <c r="W177" i="1" s="1"/>
  <c r="Z177" i="1"/>
  <c r="L177" i="1"/>
  <c r="AK176" i="1"/>
  <c r="AR176" i="1" s="1"/>
  <c r="BB176" i="1" s="1"/>
  <c r="AG176" i="1"/>
  <c r="Z176" i="1"/>
  <c r="L176" i="1"/>
  <c r="BB175" i="1"/>
  <c r="AK175" i="1"/>
  <c r="AR175" i="1" s="1"/>
  <c r="AS175" i="1" s="1"/>
  <c r="W175" i="1" s="1"/>
  <c r="AG175" i="1"/>
  <c r="Z175" i="1"/>
  <c r="L175" i="1"/>
  <c r="AK174" i="1"/>
  <c r="AR174" i="1" s="1"/>
  <c r="BB174" i="1" s="1"/>
  <c r="AG174" i="1"/>
  <c r="Z174" i="1"/>
  <c r="L174" i="1"/>
  <c r="BB173" i="1"/>
  <c r="AK173" i="1"/>
  <c r="AR173" i="1" s="1"/>
  <c r="AG173" i="1"/>
  <c r="AS173" i="1" s="1"/>
  <c r="W173" i="1" s="1"/>
  <c r="Z173" i="1"/>
  <c r="L173" i="1"/>
  <c r="AK172" i="1"/>
  <c r="AR172" i="1" s="1"/>
  <c r="BB172" i="1" s="1"/>
  <c r="AG172" i="1"/>
  <c r="Z172" i="1"/>
  <c r="L172" i="1"/>
  <c r="BB171" i="1"/>
  <c r="AK171" i="1"/>
  <c r="AR171" i="1" s="1"/>
  <c r="AS171" i="1" s="1"/>
  <c r="W171" i="1" s="1"/>
  <c r="AG171" i="1"/>
  <c r="Z171" i="1"/>
  <c r="L171" i="1"/>
  <c r="AS170" i="1"/>
  <c r="W170" i="1" s="1"/>
  <c r="AK170" i="1"/>
  <c r="AR170" i="1" s="1"/>
  <c r="BB170" i="1" s="1"/>
  <c r="AG170" i="1"/>
  <c r="Z170" i="1"/>
  <c r="L170" i="1"/>
  <c r="BB169" i="1"/>
  <c r="AK169" i="1"/>
  <c r="AR169" i="1" s="1"/>
  <c r="AG169" i="1"/>
  <c r="AS169" i="1" s="1"/>
  <c r="W169" i="1" s="1"/>
  <c r="Z169" i="1"/>
  <c r="L169" i="1"/>
  <c r="AK168" i="1"/>
  <c r="AR168" i="1" s="1"/>
  <c r="BB168" i="1" s="1"/>
  <c r="AG168" i="1"/>
  <c r="Z168" i="1"/>
  <c r="L168" i="1"/>
  <c r="BB167" i="1"/>
  <c r="AK167" i="1"/>
  <c r="AR167" i="1" s="1"/>
  <c r="AG167" i="1"/>
  <c r="AS167" i="1" s="1"/>
  <c r="W167" i="1" s="1"/>
  <c r="Z167" i="1"/>
  <c r="L167" i="1"/>
  <c r="AS166" i="1"/>
  <c r="W166" i="1" s="1"/>
  <c r="AK166" i="1"/>
  <c r="AR166" i="1" s="1"/>
  <c r="BB166" i="1" s="1"/>
  <c r="AG166" i="1"/>
  <c r="Z166" i="1"/>
  <c r="L166" i="1"/>
  <c r="BB165" i="1"/>
  <c r="AK165" i="1"/>
  <c r="AR165" i="1" s="1"/>
  <c r="AG165" i="1"/>
  <c r="AS165" i="1" s="1"/>
  <c r="W165" i="1" s="1"/>
  <c r="Z165" i="1"/>
  <c r="L165" i="1"/>
  <c r="AK164" i="1"/>
  <c r="AR164" i="1" s="1"/>
  <c r="BB164" i="1" s="1"/>
  <c r="AG164" i="1"/>
  <c r="Z164" i="1"/>
  <c r="L164" i="1"/>
  <c r="BB163" i="1"/>
  <c r="AK163" i="1"/>
  <c r="AR163" i="1" s="1"/>
  <c r="AG163" i="1"/>
  <c r="AS163" i="1" s="1"/>
  <c r="W163" i="1" s="1"/>
  <c r="Z163" i="1"/>
  <c r="L163" i="1"/>
  <c r="AS162" i="1"/>
  <c r="W162" i="1" s="1"/>
  <c r="AK162" i="1"/>
  <c r="AR162" i="1" s="1"/>
  <c r="BB162" i="1" s="1"/>
  <c r="AG162" i="1"/>
  <c r="Z162" i="1"/>
  <c r="L162" i="1"/>
  <c r="BB161" i="1"/>
  <c r="AK161" i="1"/>
  <c r="AR161" i="1" s="1"/>
  <c r="AG161" i="1"/>
  <c r="AS161" i="1" s="1"/>
  <c r="W161" i="1" s="1"/>
  <c r="Z161" i="1"/>
  <c r="L161" i="1"/>
  <c r="AK160" i="1"/>
  <c r="AR160" i="1" s="1"/>
  <c r="BB160" i="1" s="1"/>
  <c r="AG160" i="1"/>
  <c r="Z160" i="1"/>
  <c r="L160" i="1"/>
  <c r="BB159" i="1"/>
  <c r="AK159" i="1"/>
  <c r="AR159" i="1" s="1"/>
  <c r="AG159" i="1"/>
  <c r="AS159" i="1" s="1"/>
  <c r="W159" i="1" s="1"/>
  <c r="Z159" i="1"/>
  <c r="L159" i="1"/>
  <c r="AS158" i="1"/>
  <c r="W158" i="1" s="1"/>
  <c r="AK158" i="1"/>
  <c r="AR158" i="1" s="1"/>
  <c r="BB158" i="1" s="1"/>
  <c r="AG158" i="1"/>
  <c r="Z158" i="1"/>
  <c r="L158" i="1"/>
  <c r="BB157" i="1"/>
  <c r="AK157" i="1"/>
  <c r="AR157" i="1" s="1"/>
  <c r="AG157" i="1"/>
  <c r="AS157" i="1" s="1"/>
  <c r="W157" i="1" s="1"/>
  <c r="Z157" i="1"/>
  <c r="L157" i="1"/>
  <c r="AK156" i="1"/>
  <c r="AR156" i="1" s="1"/>
  <c r="BB156" i="1" s="1"/>
  <c r="AG156" i="1"/>
  <c r="Z156" i="1"/>
  <c r="L156" i="1"/>
  <c r="BB155" i="1"/>
  <c r="AK155" i="1"/>
  <c r="AR155" i="1" s="1"/>
  <c r="AG155" i="1"/>
  <c r="AS155" i="1" s="1"/>
  <c r="W155" i="1" s="1"/>
  <c r="Z155" i="1"/>
  <c r="L155" i="1"/>
  <c r="AS154" i="1"/>
  <c r="W154" i="1" s="1"/>
  <c r="AK154" i="1"/>
  <c r="AR154" i="1" s="1"/>
  <c r="BB154" i="1" s="1"/>
  <c r="AG154" i="1"/>
  <c r="Z154" i="1"/>
  <c r="L154" i="1"/>
  <c r="BB153" i="1"/>
  <c r="AK153" i="1"/>
  <c r="AR153" i="1" s="1"/>
  <c r="AG153" i="1"/>
  <c r="AS153" i="1" s="1"/>
  <c r="W153" i="1" s="1"/>
  <c r="Z153" i="1"/>
  <c r="L153" i="1"/>
  <c r="AK152" i="1"/>
  <c r="AR152" i="1" s="1"/>
  <c r="BB152" i="1" s="1"/>
  <c r="AG152" i="1"/>
  <c r="Z152" i="1"/>
  <c r="L152" i="1"/>
  <c r="BB151" i="1"/>
  <c r="AK151" i="1"/>
  <c r="AR151" i="1" s="1"/>
  <c r="AG151" i="1"/>
  <c r="AS151" i="1" s="1"/>
  <c r="W151" i="1" s="1"/>
  <c r="Z151" i="1"/>
  <c r="L151" i="1"/>
  <c r="AS150" i="1"/>
  <c r="W150" i="1" s="1"/>
  <c r="AK150" i="1"/>
  <c r="AR150" i="1" s="1"/>
  <c r="BB150" i="1" s="1"/>
  <c r="AG150" i="1"/>
  <c r="Z150" i="1"/>
  <c r="L150" i="1"/>
  <c r="BB149" i="1"/>
  <c r="AK149" i="1"/>
  <c r="AR149" i="1" s="1"/>
  <c r="AG149" i="1"/>
  <c r="AS149" i="1" s="1"/>
  <c r="W149" i="1" s="1"/>
  <c r="Z149" i="1"/>
  <c r="L149" i="1"/>
  <c r="AK148" i="1"/>
  <c r="AR148" i="1" s="1"/>
  <c r="BB148" i="1" s="1"/>
  <c r="AG148" i="1"/>
  <c r="Z148" i="1"/>
  <c r="L148" i="1"/>
  <c r="BB147" i="1"/>
  <c r="AK147" i="1"/>
  <c r="AR147" i="1" s="1"/>
  <c r="AG147" i="1"/>
  <c r="AS147" i="1" s="1"/>
  <c r="W147" i="1" s="1"/>
  <c r="Z147" i="1"/>
  <c r="L147" i="1"/>
  <c r="AS146" i="1"/>
  <c r="W146" i="1" s="1"/>
  <c r="AK146" i="1"/>
  <c r="AR146" i="1" s="1"/>
  <c r="BB146" i="1" s="1"/>
  <c r="AG146" i="1"/>
  <c r="Z146" i="1"/>
  <c r="L146" i="1"/>
  <c r="BB145" i="1"/>
  <c r="AK145" i="1"/>
  <c r="AR145" i="1" s="1"/>
  <c r="AG145" i="1"/>
  <c r="AS145" i="1" s="1"/>
  <c r="W145" i="1" s="1"/>
  <c r="Z145" i="1"/>
  <c r="L145" i="1"/>
  <c r="AK144" i="1"/>
  <c r="AR144" i="1" s="1"/>
  <c r="BB144" i="1" s="1"/>
  <c r="AG144" i="1"/>
  <c r="Z144" i="1"/>
  <c r="L144" i="1"/>
  <c r="BB143" i="1"/>
  <c r="AK143" i="1"/>
  <c r="AR143" i="1" s="1"/>
  <c r="AG143" i="1"/>
  <c r="AS143" i="1" s="1"/>
  <c r="W143" i="1" s="1"/>
  <c r="Z143" i="1"/>
  <c r="L143" i="1"/>
  <c r="AS142" i="1"/>
  <c r="W142" i="1" s="1"/>
  <c r="AK142" i="1"/>
  <c r="AR142" i="1" s="1"/>
  <c r="BB142" i="1" s="1"/>
  <c r="AG142" i="1"/>
  <c r="Z142" i="1"/>
  <c r="L142" i="1"/>
  <c r="BB141" i="1"/>
  <c r="AK141" i="1"/>
  <c r="AR141" i="1" s="1"/>
  <c r="AG141" i="1"/>
  <c r="AS141" i="1" s="1"/>
  <c r="W141" i="1" s="1"/>
  <c r="Z141" i="1"/>
  <c r="L141" i="1"/>
  <c r="AK140" i="1"/>
  <c r="AR140" i="1" s="1"/>
  <c r="BB140" i="1" s="1"/>
  <c r="AG140" i="1"/>
  <c r="Z140" i="1"/>
  <c r="L140" i="1"/>
  <c r="BB139" i="1"/>
  <c r="AK139" i="1"/>
  <c r="AR139" i="1" s="1"/>
  <c r="AG139" i="1"/>
  <c r="AS139" i="1" s="1"/>
  <c r="W139" i="1" s="1"/>
  <c r="Z139" i="1"/>
  <c r="L139" i="1"/>
  <c r="AS138" i="1"/>
  <c r="W138" i="1" s="1"/>
  <c r="AK138" i="1"/>
  <c r="AR138" i="1" s="1"/>
  <c r="BB138" i="1" s="1"/>
  <c r="AG138" i="1"/>
  <c r="Z138" i="1"/>
  <c r="L138" i="1"/>
  <c r="BB137" i="1"/>
  <c r="AK137" i="1"/>
  <c r="AR137" i="1" s="1"/>
  <c r="AG137" i="1"/>
  <c r="AS137" i="1" s="1"/>
  <c r="W137" i="1" s="1"/>
  <c r="Z137" i="1"/>
  <c r="L137" i="1"/>
  <c r="AK136" i="1"/>
  <c r="AR136" i="1" s="1"/>
  <c r="BB136" i="1" s="1"/>
  <c r="AG136" i="1"/>
  <c r="Z136" i="1"/>
  <c r="L136" i="1"/>
  <c r="BB135" i="1"/>
  <c r="AK135" i="1"/>
  <c r="AR135" i="1" s="1"/>
  <c r="AG135" i="1"/>
  <c r="AS135" i="1" s="1"/>
  <c r="W135" i="1" s="1"/>
  <c r="Z135" i="1"/>
  <c r="L135" i="1"/>
  <c r="AS134" i="1"/>
  <c r="W134" i="1" s="1"/>
  <c r="AK134" i="1"/>
  <c r="AR134" i="1" s="1"/>
  <c r="BB134" i="1" s="1"/>
  <c r="AG134" i="1"/>
  <c r="Z134" i="1"/>
  <c r="L134" i="1"/>
  <c r="BB133" i="1"/>
  <c r="AK133" i="1"/>
  <c r="AR133" i="1" s="1"/>
  <c r="AG133" i="1"/>
  <c r="AS133" i="1" s="1"/>
  <c r="W133" i="1" s="1"/>
  <c r="Z133" i="1"/>
  <c r="L133" i="1"/>
  <c r="AK132" i="1"/>
  <c r="AR132" i="1" s="1"/>
  <c r="BB132" i="1" s="1"/>
  <c r="AG132" i="1"/>
  <c r="Z132" i="1"/>
  <c r="L132" i="1"/>
  <c r="BB131" i="1"/>
  <c r="AK131" i="1"/>
  <c r="AR131" i="1" s="1"/>
  <c r="AG131" i="1"/>
  <c r="AS131" i="1" s="1"/>
  <c r="W131" i="1" s="1"/>
  <c r="Z131" i="1"/>
  <c r="L131" i="1"/>
  <c r="AS130" i="1"/>
  <c r="W130" i="1" s="1"/>
  <c r="AK130" i="1"/>
  <c r="AR130" i="1" s="1"/>
  <c r="BB130" i="1" s="1"/>
  <c r="AG130" i="1"/>
  <c r="Z130" i="1"/>
  <c r="L130" i="1"/>
  <c r="BB129" i="1"/>
  <c r="AK129" i="1"/>
  <c r="AR129" i="1" s="1"/>
  <c r="AG129" i="1"/>
  <c r="AS129" i="1" s="1"/>
  <c r="W129" i="1" s="1"/>
  <c r="Z129" i="1"/>
  <c r="L129" i="1"/>
  <c r="AK128" i="1"/>
  <c r="AR128" i="1" s="1"/>
  <c r="BB128" i="1" s="1"/>
  <c r="AG128" i="1"/>
  <c r="Z128" i="1"/>
  <c r="L128" i="1"/>
  <c r="BB127" i="1"/>
  <c r="AK127" i="1"/>
  <c r="AR127" i="1" s="1"/>
  <c r="AG127" i="1"/>
  <c r="AS127" i="1" s="1"/>
  <c r="W127" i="1" s="1"/>
  <c r="Z127" i="1"/>
  <c r="L127" i="1"/>
  <c r="AS126" i="1"/>
  <c r="W126" i="1" s="1"/>
  <c r="AK126" i="1"/>
  <c r="AR126" i="1" s="1"/>
  <c r="BB126" i="1" s="1"/>
  <c r="AG126" i="1"/>
  <c r="Z126" i="1"/>
  <c r="L126" i="1"/>
  <c r="BB125" i="1"/>
  <c r="AK125" i="1"/>
  <c r="AR125" i="1" s="1"/>
  <c r="AG125" i="1"/>
  <c r="AS125" i="1" s="1"/>
  <c r="W125" i="1" s="1"/>
  <c r="Z125" i="1"/>
  <c r="L125" i="1"/>
  <c r="AK124" i="1"/>
  <c r="AR124" i="1" s="1"/>
  <c r="BB124" i="1" s="1"/>
  <c r="AG124" i="1"/>
  <c r="Z124" i="1"/>
  <c r="L124" i="1"/>
  <c r="BB123" i="1"/>
  <c r="AK123" i="1"/>
  <c r="AR123" i="1" s="1"/>
  <c r="AG123" i="1"/>
  <c r="AS123" i="1" s="1"/>
  <c r="W123" i="1" s="1"/>
  <c r="Z123" i="1"/>
  <c r="L123" i="1"/>
  <c r="AS122" i="1"/>
  <c r="W122" i="1" s="1"/>
  <c r="AK122" i="1"/>
  <c r="AR122" i="1" s="1"/>
  <c r="BB122" i="1" s="1"/>
  <c r="AG122" i="1"/>
  <c r="Z122" i="1"/>
  <c r="L122" i="1"/>
  <c r="BB121" i="1"/>
  <c r="AK121" i="1"/>
  <c r="AR121" i="1" s="1"/>
  <c r="AG121" i="1"/>
  <c r="AS121" i="1" s="1"/>
  <c r="W121" i="1" s="1"/>
  <c r="Z121" i="1"/>
  <c r="L121" i="1"/>
  <c r="AK120" i="1"/>
  <c r="AR120" i="1" s="1"/>
  <c r="BB120" i="1" s="1"/>
  <c r="AG120" i="1"/>
  <c r="Z120" i="1"/>
  <c r="L120" i="1"/>
  <c r="BB119" i="1"/>
  <c r="AK119" i="1"/>
  <c r="AR119" i="1" s="1"/>
  <c r="AG119" i="1"/>
  <c r="AS119" i="1" s="1"/>
  <c r="W119" i="1" s="1"/>
  <c r="Z119" i="1"/>
  <c r="L119" i="1"/>
  <c r="AS118" i="1"/>
  <c r="W118" i="1" s="1"/>
  <c r="W201" i="1" s="1"/>
  <c r="Z201" i="1" s="1"/>
  <c r="Z203" i="1" s="1"/>
  <c r="AK118" i="1"/>
  <c r="AR118" i="1" s="1"/>
  <c r="BB118" i="1" s="1"/>
  <c r="AG118" i="1"/>
  <c r="Z118" i="1"/>
  <c r="L118" i="1"/>
  <c r="AK117" i="1"/>
  <c r="AR117" i="1" s="1"/>
  <c r="AG117" i="1"/>
  <c r="Z117" i="1"/>
  <c r="L117" i="1"/>
  <c r="BB116" i="1"/>
  <c r="AS116" i="1"/>
  <c r="W116" i="1" s="1"/>
  <c r="AR116" i="1"/>
  <c r="AK116" i="1"/>
  <c r="AG116" i="1"/>
  <c r="Z116" i="1"/>
  <c r="L116" i="1"/>
  <c r="AR115" i="1"/>
  <c r="BB115" i="1" s="1"/>
  <c r="AK115" i="1"/>
  <c r="Z115" i="1"/>
  <c r="AG115" i="1" s="1"/>
  <c r="L115" i="1"/>
  <c r="AK114" i="1"/>
  <c r="AR114" i="1" s="1"/>
  <c r="AG114" i="1"/>
  <c r="Z114" i="1"/>
  <c r="L114" i="1"/>
  <c r="AK113" i="1"/>
  <c r="AR113" i="1" s="1"/>
  <c r="AG113" i="1"/>
  <c r="Z113" i="1"/>
  <c r="L113" i="1"/>
  <c r="BB112" i="1"/>
  <c r="AR112" i="1"/>
  <c r="AK112" i="1"/>
  <c r="Z112" i="1"/>
  <c r="AG112" i="1" s="1"/>
  <c r="L112" i="1"/>
  <c r="AK111" i="1"/>
  <c r="AR111" i="1" s="1"/>
  <c r="Z111" i="1"/>
  <c r="AG111" i="1" s="1"/>
  <c r="L111" i="1"/>
  <c r="AR110" i="1"/>
  <c r="BB110" i="1" s="1"/>
  <c r="AK110" i="1"/>
  <c r="AG110" i="1"/>
  <c r="Z110" i="1"/>
  <c r="L110" i="1"/>
  <c r="AK109" i="1"/>
  <c r="AR109" i="1" s="1"/>
  <c r="Z109" i="1"/>
  <c r="AG109" i="1" s="1"/>
  <c r="L109" i="1"/>
  <c r="BB108" i="1"/>
  <c r="AS108" i="1"/>
  <c r="W108" i="1" s="1"/>
  <c r="AR108" i="1"/>
  <c r="AK108" i="1"/>
  <c r="AG108" i="1"/>
  <c r="Z108" i="1"/>
  <c r="L108" i="1"/>
  <c r="AR107" i="1"/>
  <c r="BB107" i="1" s="1"/>
  <c r="AK107" i="1"/>
  <c r="Z107" i="1"/>
  <c r="AG107" i="1" s="1"/>
  <c r="L107" i="1"/>
  <c r="AK106" i="1"/>
  <c r="AR106" i="1" s="1"/>
  <c r="AG106" i="1"/>
  <c r="Z106" i="1"/>
  <c r="L106" i="1"/>
  <c r="AK105" i="1"/>
  <c r="AR105" i="1" s="1"/>
  <c r="AG105" i="1"/>
  <c r="Z105" i="1"/>
  <c r="L105" i="1"/>
  <c r="BB104" i="1"/>
  <c r="AR104" i="1"/>
  <c r="AS104" i="1" s="1"/>
  <c r="W104" i="1" s="1"/>
  <c r="AK104" i="1"/>
  <c r="Z104" i="1"/>
  <c r="AG104" i="1" s="1"/>
  <c r="L104" i="1"/>
  <c r="AK103" i="1"/>
  <c r="AR103" i="1" s="1"/>
  <c r="Z103" i="1"/>
  <c r="AG103" i="1" s="1"/>
  <c r="L103" i="1"/>
  <c r="AR102" i="1"/>
  <c r="BB102" i="1" s="1"/>
  <c r="AK102" i="1"/>
  <c r="AG102" i="1"/>
  <c r="Z102" i="1"/>
  <c r="L102" i="1"/>
  <c r="AK101" i="1"/>
  <c r="AR101" i="1" s="1"/>
  <c r="Z101" i="1"/>
  <c r="AG101" i="1" s="1"/>
  <c r="L101" i="1"/>
  <c r="BB100" i="1"/>
  <c r="AS100" i="1"/>
  <c r="W100" i="1" s="1"/>
  <c r="AR100" i="1"/>
  <c r="AK100" i="1"/>
  <c r="AG100" i="1"/>
  <c r="Z100" i="1"/>
  <c r="L100" i="1"/>
  <c r="AR99" i="1"/>
  <c r="BB99" i="1" s="1"/>
  <c r="AK99" i="1"/>
  <c r="Z99" i="1"/>
  <c r="AG99" i="1" s="1"/>
  <c r="L99" i="1"/>
  <c r="AK98" i="1"/>
  <c r="AR98" i="1" s="1"/>
  <c r="AG98" i="1"/>
  <c r="Z98" i="1"/>
  <c r="L98" i="1"/>
  <c r="AK97" i="1"/>
  <c r="AR97" i="1" s="1"/>
  <c r="AG97" i="1"/>
  <c r="Z97" i="1"/>
  <c r="L97" i="1"/>
  <c r="AK96" i="1"/>
  <c r="AR96" i="1" s="1"/>
  <c r="AG96" i="1"/>
  <c r="Z96" i="1"/>
  <c r="L96" i="1"/>
  <c r="AK95" i="1"/>
  <c r="AR95" i="1" s="1"/>
  <c r="AG95" i="1"/>
  <c r="Z95" i="1"/>
  <c r="L95" i="1"/>
  <c r="AK94" i="1"/>
  <c r="AR94" i="1" s="1"/>
  <c r="AG94" i="1"/>
  <c r="Z94" i="1"/>
  <c r="L94" i="1"/>
  <c r="AK93" i="1"/>
  <c r="AR93" i="1" s="1"/>
  <c r="AG93" i="1"/>
  <c r="Z93" i="1"/>
  <c r="L93" i="1"/>
  <c r="AK92" i="1"/>
  <c r="AR92" i="1" s="1"/>
  <c r="AG92" i="1"/>
  <c r="Z92" i="1"/>
  <c r="L92" i="1"/>
  <c r="AK91" i="1"/>
  <c r="AR91" i="1" s="1"/>
  <c r="AG91" i="1"/>
  <c r="Z91" i="1"/>
  <c r="L91" i="1"/>
  <c r="AK90" i="1"/>
  <c r="AR90" i="1" s="1"/>
  <c r="AG90" i="1"/>
  <c r="Z90" i="1"/>
  <c r="L90" i="1"/>
  <c r="AK89" i="1"/>
  <c r="AR89" i="1" s="1"/>
  <c r="AG89" i="1"/>
  <c r="Z89" i="1"/>
  <c r="L89" i="1"/>
  <c r="AK88" i="1"/>
  <c r="AR88" i="1" s="1"/>
  <c r="AG88" i="1"/>
  <c r="Z88" i="1"/>
  <c r="L88" i="1"/>
  <c r="AK87" i="1"/>
  <c r="AR87" i="1" s="1"/>
  <c r="AG87" i="1"/>
  <c r="Z87" i="1"/>
  <c r="L87" i="1"/>
  <c r="AK86" i="1"/>
  <c r="AR86" i="1" s="1"/>
  <c r="AG86" i="1"/>
  <c r="Z86" i="1"/>
  <c r="L86" i="1"/>
  <c r="AK85" i="1"/>
  <c r="AR85" i="1" s="1"/>
  <c r="AG85" i="1"/>
  <c r="Z85" i="1"/>
  <c r="L85" i="1"/>
  <c r="AK84" i="1"/>
  <c r="AR84" i="1" s="1"/>
  <c r="AG84" i="1"/>
  <c r="Z84" i="1"/>
  <c r="L84" i="1"/>
  <c r="AK83" i="1"/>
  <c r="AR83" i="1" s="1"/>
  <c r="AG83" i="1"/>
  <c r="Z83" i="1"/>
  <c r="L83" i="1"/>
  <c r="AK82" i="1"/>
  <c r="AR82" i="1" s="1"/>
  <c r="AG82" i="1"/>
  <c r="Z82" i="1"/>
  <c r="L82" i="1"/>
  <c r="AK81" i="1"/>
  <c r="AR81" i="1" s="1"/>
  <c r="AG81" i="1"/>
  <c r="Z81" i="1"/>
  <c r="L81" i="1"/>
  <c r="AK80" i="1"/>
  <c r="AR80" i="1" s="1"/>
  <c r="AG80" i="1"/>
  <c r="Z80" i="1"/>
  <c r="L80" i="1"/>
  <c r="AK79" i="1"/>
  <c r="AR79" i="1" s="1"/>
  <c r="AG79" i="1"/>
  <c r="Z79" i="1"/>
  <c r="L79" i="1"/>
  <c r="AK78" i="1"/>
  <c r="AR78" i="1" s="1"/>
  <c r="AG78" i="1"/>
  <c r="Z78" i="1"/>
  <c r="L78" i="1"/>
  <c r="AK77" i="1"/>
  <c r="AR77" i="1" s="1"/>
  <c r="AG77" i="1"/>
  <c r="Z77" i="1"/>
  <c r="L77" i="1"/>
  <c r="AK76" i="1"/>
  <c r="AR76" i="1" s="1"/>
  <c r="AG76" i="1"/>
  <c r="Z76" i="1"/>
  <c r="L76" i="1"/>
  <c r="AK75" i="1"/>
  <c r="AR75" i="1" s="1"/>
  <c r="AG75" i="1"/>
  <c r="Z75" i="1"/>
  <c r="L75" i="1"/>
  <c r="AK74" i="1"/>
  <c r="AR74" i="1" s="1"/>
  <c r="AG74" i="1"/>
  <c r="Z74" i="1"/>
  <c r="L74" i="1"/>
  <c r="AK73" i="1"/>
  <c r="AR73" i="1" s="1"/>
  <c r="AG73" i="1"/>
  <c r="Z73" i="1"/>
  <c r="L73" i="1"/>
  <c r="AK72" i="1"/>
  <c r="AK5" i="1" s="1"/>
  <c r="AG72" i="1"/>
  <c r="L72" i="1"/>
  <c r="AK71" i="1"/>
  <c r="AR71" i="1" s="1"/>
  <c r="AG71" i="1"/>
  <c r="L71" i="1"/>
  <c r="BB70" i="1"/>
  <c r="AS70" i="1"/>
  <c r="AR70" i="1"/>
  <c r="AK70" i="1"/>
  <c r="AG70" i="1"/>
  <c r="W70" i="1"/>
  <c r="L70" i="1"/>
  <c r="AR69" i="1"/>
  <c r="BB69" i="1" s="1"/>
  <c r="AK69" i="1"/>
  <c r="Z69" i="1"/>
  <c r="AG69" i="1" s="1"/>
  <c r="L69" i="1"/>
  <c r="AR68" i="1"/>
  <c r="BB68" i="1" s="1"/>
  <c r="AK68" i="1"/>
  <c r="Z68" i="1"/>
  <c r="AG68" i="1" s="1"/>
  <c r="L68" i="1"/>
  <c r="AR67" i="1"/>
  <c r="BB67" i="1" s="1"/>
  <c r="AK67" i="1"/>
  <c r="Z67" i="1"/>
  <c r="AG67" i="1" s="1"/>
  <c r="L67" i="1"/>
  <c r="AR66" i="1"/>
  <c r="BB66" i="1" s="1"/>
  <c r="AK66" i="1"/>
  <c r="Z66" i="1"/>
  <c r="AG66" i="1" s="1"/>
  <c r="L66" i="1"/>
  <c r="AR65" i="1"/>
  <c r="BB65" i="1" s="1"/>
  <c r="AK65" i="1"/>
  <c r="Z65" i="1"/>
  <c r="AG65" i="1" s="1"/>
  <c r="L65" i="1"/>
  <c r="AR64" i="1"/>
  <c r="BB64" i="1" s="1"/>
  <c r="AK64" i="1"/>
  <c r="Z64" i="1"/>
  <c r="AG64" i="1" s="1"/>
  <c r="L64" i="1"/>
  <c r="AR63" i="1"/>
  <c r="BB63" i="1" s="1"/>
  <c r="AK63" i="1"/>
  <c r="Z63" i="1"/>
  <c r="AG63" i="1" s="1"/>
  <c r="L63" i="1"/>
  <c r="AR62" i="1"/>
  <c r="BB62" i="1" s="1"/>
  <c r="AK62" i="1"/>
  <c r="Z62" i="1"/>
  <c r="AG62" i="1" s="1"/>
  <c r="L62" i="1"/>
  <c r="AR61" i="1"/>
  <c r="BB61" i="1" s="1"/>
  <c r="AK61" i="1"/>
  <c r="Z61" i="1"/>
  <c r="AG61" i="1" s="1"/>
  <c r="L61" i="1"/>
  <c r="AR60" i="1"/>
  <c r="BB60" i="1" s="1"/>
  <c r="AK60" i="1"/>
  <c r="Z60" i="1"/>
  <c r="AG60" i="1" s="1"/>
  <c r="L60" i="1"/>
  <c r="AR59" i="1"/>
  <c r="BB59" i="1" s="1"/>
  <c r="AK59" i="1"/>
  <c r="Z59" i="1"/>
  <c r="AG59" i="1" s="1"/>
  <c r="L59" i="1"/>
  <c r="AR58" i="1"/>
  <c r="BB58" i="1" s="1"/>
  <c r="AK58" i="1"/>
  <c r="Z58" i="1"/>
  <c r="AG58" i="1" s="1"/>
  <c r="L58" i="1"/>
  <c r="AR57" i="1"/>
  <c r="BB57" i="1" s="1"/>
  <c r="AK57" i="1"/>
  <c r="Z57" i="1"/>
  <c r="AG57" i="1" s="1"/>
  <c r="L57" i="1"/>
  <c r="AR56" i="1"/>
  <c r="BB56" i="1" s="1"/>
  <c r="AK56" i="1"/>
  <c r="Z56" i="1"/>
  <c r="AG56" i="1" s="1"/>
  <c r="L56" i="1"/>
  <c r="AR55" i="1"/>
  <c r="BB55" i="1" s="1"/>
  <c r="AK55" i="1"/>
  <c r="Z55" i="1"/>
  <c r="AG55" i="1" s="1"/>
  <c r="L55" i="1"/>
  <c r="AR54" i="1"/>
  <c r="BB54" i="1" s="1"/>
  <c r="AM54" i="1"/>
  <c r="AM184" i="1" s="1"/>
  <c r="AK54" i="1"/>
  <c r="Z54" i="1"/>
  <c r="AG54" i="1" s="1"/>
  <c r="L54" i="1"/>
  <c r="BB53" i="1"/>
  <c r="AR53" i="1"/>
  <c r="AK53" i="1"/>
  <c r="Z53" i="1"/>
  <c r="AG53" i="1" s="1"/>
  <c r="AS53" i="1" s="1"/>
  <c r="W53" i="1" s="1"/>
  <c r="L53" i="1"/>
  <c r="BB52" i="1"/>
  <c r="AR52" i="1"/>
  <c r="AK52" i="1"/>
  <c r="Z52" i="1"/>
  <c r="AG52" i="1" s="1"/>
  <c r="AS52" i="1" s="1"/>
  <c r="W52" i="1" s="1"/>
  <c r="L52" i="1"/>
  <c r="BB51" i="1"/>
  <c r="AR51" i="1"/>
  <c r="AK51" i="1"/>
  <c r="Z51" i="1"/>
  <c r="AG51" i="1" s="1"/>
  <c r="AS51" i="1" s="1"/>
  <c r="W51" i="1" s="1"/>
  <c r="L51" i="1"/>
  <c r="BB50" i="1"/>
  <c r="AR50" i="1"/>
  <c r="AK50" i="1"/>
  <c r="Z50" i="1"/>
  <c r="AG50" i="1" s="1"/>
  <c r="AS50" i="1" s="1"/>
  <c r="W50" i="1" s="1"/>
  <c r="L50" i="1"/>
  <c r="BB49" i="1"/>
  <c r="AR49" i="1"/>
  <c r="AK49" i="1"/>
  <c r="Z49" i="1"/>
  <c r="AG49" i="1" s="1"/>
  <c r="AS49" i="1" s="1"/>
  <c r="W49" i="1" s="1"/>
  <c r="L49" i="1"/>
  <c r="BB48" i="1"/>
  <c r="AR48" i="1"/>
  <c r="AK48" i="1"/>
  <c r="Z48" i="1"/>
  <c r="AG48" i="1" s="1"/>
  <c r="AS48" i="1" s="1"/>
  <c r="W48" i="1" s="1"/>
  <c r="L48" i="1"/>
  <c r="BB47" i="1"/>
  <c r="AR47" i="1"/>
  <c r="AK47" i="1"/>
  <c r="Z47" i="1"/>
  <c r="AG47" i="1" s="1"/>
  <c r="AS47" i="1" s="1"/>
  <c r="W47" i="1" s="1"/>
  <c r="L47" i="1"/>
  <c r="BB46" i="1"/>
  <c r="AR46" i="1"/>
  <c r="AK46" i="1"/>
  <c r="Z46" i="1"/>
  <c r="AG46" i="1" s="1"/>
  <c r="AS46" i="1" s="1"/>
  <c r="W46" i="1" s="1"/>
  <c r="L46" i="1"/>
  <c r="BB45" i="1"/>
  <c r="AR45" i="1"/>
  <c r="AK45" i="1"/>
  <c r="Z45" i="1"/>
  <c r="AG45" i="1" s="1"/>
  <c r="AS45" i="1" s="1"/>
  <c r="W45" i="1" s="1"/>
  <c r="L45" i="1"/>
  <c r="BB44" i="1"/>
  <c r="AR44" i="1"/>
  <c r="AK44" i="1"/>
  <c r="Z44" i="1"/>
  <c r="AG44" i="1" s="1"/>
  <c r="AS44" i="1" s="1"/>
  <c r="W44" i="1" s="1"/>
  <c r="L44" i="1"/>
  <c r="BB43" i="1"/>
  <c r="AR43" i="1"/>
  <c r="AK43" i="1"/>
  <c r="Z43" i="1"/>
  <c r="AG43" i="1" s="1"/>
  <c r="AS43" i="1" s="1"/>
  <c r="W43" i="1" s="1"/>
  <c r="L43" i="1"/>
  <c r="BB42" i="1"/>
  <c r="AR42" i="1"/>
  <c r="AK42" i="1"/>
  <c r="Z42" i="1"/>
  <c r="AG42" i="1" s="1"/>
  <c r="AS42" i="1" s="1"/>
  <c r="W42" i="1" s="1"/>
  <c r="L42" i="1"/>
  <c r="BB41" i="1"/>
  <c r="AR41" i="1"/>
  <c r="AK41" i="1"/>
  <c r="Z41" i="1"/>
  <c r="AG41" i="1" s="1"/>
  <c r="AS41" i="1" s="1"/>
  <c r="W41" i="1" s="1"/>
  <c r="L41" i="1"/>
  <c r="BB40" i="1"/>
  <c r="AR40" i="1"/>
  <c r="AK40" i="1"/>
  <c r="Z40" i="1"/>
  <c r="AG40" i="1" s="1"/>
  <c r="AS40" i="1" s="1"/>
  <c r="W40" i="1" s="1"/>
  <c r="L40" i="1"/>
  <c r="BB39" i="1"/>
  <c r="AR39" i="1"/>
  <c r="AK39" i="1"/>
  <c r="Z39" i="1"/>
  <c r="AG39" i="1" s="1"/>
  <c r="AS39" i="1" s="1"/>
  <c r="W39" i="1" s="1"/>
  <c r="L39" i="1"/>
  <c r="BB38" i="1"/>
  <c r="AR38" i="1"/>
  <c r="AK38" i="1"/>
  <c r="Z38" i="1"/>
  <c r="L38" i="1"/>
  <c r="BB37" i="1"/>
  <c r="AS37" i="1"/>
  <c r="AR37" i="1"/>
  <c r="AK37" i="1"/>
  <c r="AG37" i="1"/>
  <c r="W37" i="1"/>
  <c r="L37" i="1"/>
  <c r="AR36" i="1"/>
  <c r="BB36" i="1" s="1"/>
  <c r="AK36" i="1"/>
  <c r="Z36" i="1"/>
  <c r="AG36" i="1" s="1"/>
  <c r="L36" i="1"/>
  <c r="AR35" i="1"/>
  <c r="BB35" i="1" s="1"/>
  <c r="AK35" i="1"/>
  <c r="Z35" i="1"/>
  <c r="AG35" i="1" s="1"/>
  <c r="L35" i="1"/>
  <c r="AR34" i="1"/>
  <c r="BB34" i="1" s="1"/>
  <c r="AK34" i="1"/>
  <c r="Z34" i="1"/>
  <c r="AG34" i="1" s="1"/>
  <c r="L34" i="1"/>
  <c r="AR33" i="1"/>
  <c r="BB33" i="1" s="1"/>
  <c r="AK33" i="1"/>
  <c r="Z33" i="1"/>
  <c r="AG33" i="1" s="1"/>
  <c r="L33" i="1"/>
  <c r="AR32" i="1"/>
  <c r="BB32" i="1" s="1"/>
  <c r="AK32" i="1"/>
  <c r="Z32" i="1"/>
  <c r="AG32" i="1" s="1"/>
  <c r="L32" i="1"/>
  <c r="AR31" i="1"/>
  <c r="BB31" i="1" s="1"/>
  <c r="AK31" i="1"/>
  <c r="Z31" i="1"/>
  <c r="AG31" i="1" s="1"/>
  <c r="L31" i="1"/>
  <c r="AR30" i="1"/>
  <c r="BB30" i="1" s="1"/>
  <c r="AK30" i="1"/>
  <c r="Z30" i="1"/>
  <c r="AG30" i="1" s="1"/>
  <c r="L30" i="1"/>
  <c r="AR29" i="1"/>
  <c r="BB29" i="1" s="1"/>
  <c r="AK29" i="1"/>
  <c r="Z29" i="1"/>
  <c r="AG29" i="1" s="1"/>
  <c r="L29" i="1"/>
  <c r="AR28" i="1"/>
  <c r="BB28" i="1" s="1"/>
  <c r="AK28" i="1"/>
  <c r="Z28" i="1"/>
  <c r="AG28" i="1" s="1"/>
  <c r="L28" i="1"/>
  <c r="AR27" i="1"/>
  <c r="BB27" i="1" s="1"/>
  <c r="AK27" i="1"/>
  <c r="Z27" i="1"/>
  <c r="AG27" i="1" s="1"/>
  <c r="L27" i="1"/>
  <c r="AR26" i="1"/>
  <c r="BB26" i="1" s="1"/>
  <c r="AK26" i="1"/>
  <c r="Z26" i="1"/>
  <c r="AG26" i="1" s="1"/>
  <c r="L26" i="1"/>
  <c r="AR25" i="1"/>
  <c r="BB25" i="1" s="1"/>
  <c r="AK25" i="1"/>
  <c r="Z25" i="1"/>
  <c r="AG25" i="1" s="1"/>
  <c r="L25" i="1"/>
  <c r="AR24" i="1"/>
  <c r="BB24" i="1" s="1"/>
  <c r="AK24" i="1"/>
  <c r="Z24" i="1"/>
  <c r="AG24" i="1" s="1"/>
  <c r="L24" i="1"/>
  <c r="AR23" i="1"/>
  <c r="BB23" i="1" s="1"/>
  <c r="AK23" i="1"/>
  <c r="Z23" i="1"/>
  <c r="AG23" i="1" s="1"/>
  <c r="L23" i="1"/>
  <c r="AR22" i="1"/>
  <c r="BB22" i="1" s="1"/>
  <c r="AK22" i="1"/>
  <c r="Z22" i="1"/>
  <c r="AG22" i="1" s="1"/>
  <c r="L22" i="1"/>
  <c r="AR21" i="1"/>
  <c r="BB21" i="1" s="1"/>
  <c r="AK21" i="1"/>
  <c r="Z21" i="1"/>
  <c r="AG21" i="1" s="1"/>
  <c r="L21" i="1"/>
  <c r="AR20" i="1"/>
  <c r="BB20" i="1" s="1"/>
  <c r="AK20" i="1"/>
  <c r="Z20" i="1"/>
  <c r="AG20" i="1" s="1"/>
  <c r="L20" i="1"/>
  <c r="AR19" i="1"/>
  <c r="BB19" i="1" s="1"/>
  <c r="AK19" i="1"/>
  <c r="Z19" i="1"/>
  <c r="AG19" i="1" s="1"/>
  <c r="L19" i="1"/>
  <c r="AR18" i="1"/>
  <c r="BB18" i="1" s="1"/>
  <c r="AK18" i="1"/>
  <c r="Z18" i="1"/>
  <c r="AG18" i="1" s="1"/>
  <c r="L18" i="1"/>
  <c r="AR17" i="1"/>
  <c r="BB17" i="1" s="1"/>
  <c r="AK17" i="1"/>
  <c r="Z17" i="1"/>
  <c r="AG17" i="1" s="1"/>
  <c r="L17" i="1"/>
  <c r="AR16" i="1"/>
  <c r="BB16" i="1" s="1"/>
  <c r="AK16" i="1"/>
  <c r="Z16" i="1"/>
  <c r="AG16" i="1" s="1"/>
  <c r="L16" i="1"/>
  <c r="AR15" i="1"/>
  <c r="BB15" i="1" s="1"/>
  <c r="AK15" i="1"/>
  <c r="Z15" i="1"/>
  <c r="AG15" i="1" s="1"/>
  <c r="L15" i="1"/>
  <c r="AR14" i="1"/>
  <c r="BB14" i="1" s="1"/>
  <c r="AK14" i="1"/>
  <c r="Z14" i="1"/>
  <c r="AG14" i="1" s="1"/>
  <c r="L14" i="1"/>
  <c r="AR13" i="1"/>
  <c r="BB13" i="1" s="1"/>
  <c r="AK13" i="1"/>
  <c r="Z13" i="1"/>
  <c r="AG13" i="1" s="1"/>
  <c r="L13" i="1"/>
  <c r="AR12" i="1"/>
  <c r="BB12" i="1" s="1"/>
  <c r="AK12" i="1"/>
  <c r="Z12" i="1"/>
  <c r="AG12" i="1" s="1"/>
  <c r="L12" i="1"/>
  <c r="AR11" i="1"/>
  <c r="BB11" i="1" s="1"/>
  <c r="AK11" i="1"/>
  <c r="Z11" i="1"/>
  <c r="AG11" i="1" s="1"/>
  <c r="L11" i="1"/>
  <c r="AR10" i="1"/>
  <c r="BB10" i="1" s="1"/>
  <c r="AK10" i="1"/>
  <c r="Z10" i="1"/>
  <c r="AG10" i="1" s="1"/>
  <c r="L10" i="1"/>
  <c r="AR9" i="1"/>
  <c r="BB9" i="1" s="1"/>
  <c r="AK9" i="1"/>
  <c r="Z9" i="1"/>
  <c r="AG9" i="1" s="1"/>
  <c r="L9" i="1"/>
  <c r="AR8" i="1"/>
  <c r="BB8" i="1" s="1"/>
  <c r="AK8" i="1"/>
  <c r="Z8" i="1"/>
  <c r="AG8" i="1" s="1"/>
  <c r="L8" i="1"/>
  <c r="AR7" i="1"/>
  <c r="AK7" i="1"/>
  <c r="AK184" i="1" s="1"/>
  <c r="Z7" i="1"/>
  <c r="AG7" i="1" s="1"/>
  <c r="L7" i="1"/>
  <c r="AQ5" i="1"/>
  <c r="AP5" i="1"/>
  <c r="AO5" i="1"/>
  <c r="AN5" i="1"/>
  <c r="AC4" i="1" s="1"/>
  <c r="AM5" i="1"/>
  <c r="AL5" i="1"/>
  <c r="AJ5" i="1"/>
  <c r="AI5" i="1"/>
  <c r="AF5" i="1"/>
  <c r="AF4" i="1" s="1"/>
  <c r="AE5" i="1"/>
  <c r="AD5" i="1"/>
  <c r="AC5" i="1"/>
  <c r="AB5" i="1"/>
  <c r="AB4" i="1" s="1"/>
  <c r="AA5" i="1"/>
  <c r="AA4" i="1" s="1"/>
  <c r="Y5" i="1"/>
  <c r="X5" i="1"/>
  <c r="X4" i="1" s="1"/>
  <c r="AD4" i="1"/>
  <c r="Y4" i="1"/>
  <c r="AK2" i="1"/>
  <c r="Z2" i="1"/>
  <c r="BB111" i="1" l="1"/>
  <c r="AS111" i="1"/>
  <c r="W111" i="1" s="1"/>
  <c r="BB113" i="1"/>
  <c r="AS113" i="1"/>
  <c r="W113" i="1" s="1"/>
  <c r="AS109" i="1"/>
  <c r="W109" i="1" s="1"/>
  <c r="BB109" i="1"/>
  <c r="BB106" i="1"/>
  <c r="AS106" i="1"/>
  <c r="W106" i="1" s="1"/>
  <c r="BB73" i="1"/>
  <c r="AS73" i="1"/>
  <c r="W73" i="1" s="1"/>
  <c r="BB75" i="1"/>
  <c r="AS75" i="1"/>
  <c r="W75" i="1" s="1"/>
  <c r="BB77" i="1"/>
  <c r="AS77" i="1"/>
  <c r="W77" i="1" s="1"/>
  <c r="BB79" i="1"/>
  <c r="AS79" i="1"/>
  <c r="W79" i="1" s="1"/>
  <c r="BB81" i="1"/>
  <c r="AS81" i="1"/>
  <c r="W81" i="1" s="1"/>
  <c r="BB83" i="1"/>
  <c r="AS83" i="1"/>
  <c r="W83" i="1" s="1"/>
  <c r="BB85" i="1"/>
  <c r="AS85" i="1"/>
  <c r="W85" i="1" s="1"/>
  <c r="BB87" i="1"/>
  <c r="AS87" i="1"/>
  <c r="W87" i="1" s="1"/>
  <c r="BB89" i="1"/>
  <c r="AS89" i="1"/>
  <c r="W89" i="1" s="1"/>
  <c r="BB91" i="1"/>
  <c r="AS91" i="1"/>
  <c r="W91" i="1" s="1"/>
  <c r="BB93" i="1"/>
  <c r="AS93" i="1"/>
  <c r="W93" i="1" s="1"/>
  <c r="BB95" i="1"/>
  <c r="AS95" i="1"/>
  <c r="W95" i="1" s="1"/>
  <c r="BB97" i="1"/>
  <c r="AS97" i="1"/>
  <c r="W97" i="1" s="1"/>
  <c r="AR5" i="1"/>
  <c r="AK4" i="1" s="1"/>
  <c r="BB71" i="1"/>
  <c r="AS71" i="1"/>
  <c r="W71" i="1" s="1"/>
  <c r="AS112" i="1"/>
  <c r="W112" i="1" s="1"/>
  <c r="AS117" i="1"/>
  <c r="W117" i="1" s="1"/>
  <c r="BB117" i="1"/>
  <c r="AS101" i="1"/>
  <c r="W101" i="1" s="1"/>
  <c r="BB101" i="1"/>
  <c r="BB103" i="1"/>
  <c r="AS103" i="1"/>
  <c r="W103" i="1" s="1"/>
  <c r="BB114" i="1"/>
  <c r="AS114" i="1"/>
  <c r="W114" i="1" s="1"/>
  <c r="AE4" i="1"/>
  <c r="Z5" i="1"/>
  <c r="AG38" i="1"/>
  <c r="AS38" i="1" s="1"/>
  <c r="W38" i="1" s="1"/>
  <c r="BB105" i="1"/>
  <c r="AS105" i="1"/>
  <c r="W105" i="1" s="1"/>
  <c r="BB74" i="1"/>
  <c r="AS74" i="1"/>
  <c r="W74" i="1" s="1"/>
  <c r="BB76" i="1"/>
  <c r="AS76" i="1"/>
  <c r="W76" i="1" s="1"/>
  <c r="BB78" i="1"/>
  <c r="AS78" i="1"/>
  <c r="W78" i="1" s="1"/>
  <c r="BB80" i="1"/>
  <c r="AS80" i="1"/>
  <c r="W80" i="1" s="1"/>
  <c r="BB82" i="1"/>
  <c r="AS82" i="1"/>
  <c r="W82" i="1" s="1"/>
  <c r="BB84" i="1"/>
  <c r="AS84" i="1"/>
  <c r="W84" i="1" s="1"/>
  <c r="BB86" i="1"/>
  <c r="AS86" i="1"/>
  <c r="W86" i="1" s="1"/>
  <c r="BB88" i="1"/>
  <c r="AS88" i="1"/>
  <c r="W88" i="1" s="1"/>
  <c r="BB90" i="1"/>
  <c r="AS90" i="1"/>
  <c r="W90" i="1" s="1"/>
  <c r="BB92" i="1"/>
  <c r="AS92" i="1"/>
  <c r="W92" i="1" s="1"/>
  <c r="BB94" i="1"/>
  <c r="AS94" i="1"/>
  <c r="W94" i="1" s="1"/>
  <c r="BB96" i="1"/>
  <c r="AS96" i="1"/>
  <c r="W96" i="1" s="1"/>
  <c r="BB98" i="1"/>
  <c r="AS98" i="1"/>
  <c r="W98" i="1" s="1"/>
  <c r="AR72" i="1"/>
  <c r="AS99" i="1"/>
  <c r="W99" i="1" s="1"/>
  <c r="AS107" i="1"/>
  <c r="W107" i="1" s="1"/>
  <c r="AS115" i="1"/>
  <c r="W115" i="1" s="1"/>
  <c r="AS120" i="1"/>
  <c r="W120" i="1" s="1"/>
  <c r="AS124" i="1"/>
  <c r="W124" i="1" s="1"/>
  <c r="AS128" i="1"/>
  <c r="W128" i="1" s="1"/>
  <c r="AS132" i="1"/>
  <c r="W132" i="1" s="1"/>
  <c r="AS136" i="1"/>
  <c r="W136" i="1" s="1"/>
  <c r="AS140" i="1"/>
  <c r="W140" i="1" s="1"/>
  <c r="AS144" i="1"/>
  <c r="W144" i="1" s="1"/>
  <c r="AS148" i="1"/>
  <c r="W148" i="1" s="1"/>
  <c r="AS152" i="1"/>
  <c r="W152" i="1" s="1"/>
  <c r="AS156" i="1"/>
  <c r="W156" i="1" s="1"/>
  <c r="AS160" i="1"/>
  <c r="W160" i="1" s="1"/>
  <c r="AS164" i="1"/>
  <c r="W164" i="1" s="1"/>
  <c r="AS168" i="1"/>
  <c r="W168" i="1" s="1"/>
  <c r="AS172" i="1"/>
  <c r="W172" i="1" s="1"/>
  <c r="AS176" i="1"/>
  <c r="W176" i="1" s="1"/>
  <c r="AS180" i="1"/>
  <c r="W180" i="1" s="1"/>
  <c r="Y191" i="1"/>
  <c r="Y196" i="1"/>
  <c r="Y198" i="1" s="1"/>
  <c r="Y192" i="1"/>
  <c r="Y193" i="1" s="1"/>
  <c r="AR184" i="1"/>
  <c r="AS7" i="1"/>
  <c r="AS8" i="1"/>
  <c r="W8" i="1" s="1"/>
  <c r="AS10" i="1"/>
  <c r="W10" i="1" s="1"/>
  <c r="AS11" i="1"/>
  <c r="W11" i="1" s="1"/>
  <c r="AS12" i="1"/>
  <c r="W12" i="1" s="1"/>
  <c r="AS14" i="1"/>
  <c r="W14" i="1" s="1"/>
  <c r="AS15" i="1"/>
  <c r="W15" i="1" s="1"/>
  <c r="AS16" i="1"/>
  <c r="W16" i="1" s="1"/>
  <c r="AS17" i="1"/>
  <c r="W17" i="1" s="1"/>
  <c r="AS18" i="1"/>
  <c r="W18" i="1" s="1"/>
  <c r="AS19" i="1"/>
  <c r="W19" i="1" s="1"/>
  <c r="AS20" i="1"/>
  <c r="W20" i="1" s="1"/>
  <c r="AS21" i="1"/>
  <c r="W21" i="1" s="1"/>
  <c r="AS22" i="1"/>
  <c r="W22" i="1" s="1"/>
  <c r="AS23" i="1"/>
  <c r="W23" i="1" s="1"/>
  <c r="AS24" i="1"/>
  <c r="W24" i="1" s="1"/>
  <c r="AS25" i="1"/>
  <c r="W25" i="1" s="1"/>
  <c r="AS26" i="1"/>
  <c r="W26" i="1" s="1"/>
  <c r="AS27" i="1"/>
  <c r="W27" i="1" s="1"/>
  <c r="AS28" i="1"/>
  <c r="W28" i="1" s="1"/>
  <c r="W190" i="1" s="1"/>
  <c r="AS29" i="1"/>
  <c r="W29" i="1" s="1"/>
  <c r="AS30" i="1"/>
  <c r="W30" i="1" s="1"/>
  <c r="AS31" i="1"/>
  <c r="W31" i="1" s="1"/>
  <c r="AS33" i="1"/>
  <c r="W33" i="1" s="1"/>
  <c r="AS34" i="1"/>
  <c r="W34" i="1" s="1"/>
  <c r="AS35" i="1"/>
  <c r="W35" i="1" s="1"/>
  <c r="AS36" i="1"/>
  <c r="W36" i="1" s="1"/>
  <c r="AS54" i="1"/>
  <c r="W54" i="1" s="1"/>
  <c r="AS55" i="1"/>
  <c r="W55" i="1" s="1"/>
  <c r="AS56" i="1"/>
  <c r="W56" i="1" s="1"/>
  <c r="AS57" i="1"/>
  <c r="W57" i="1" s="1"/>
  <c r="AS58" i="1"/>
  <c r="W58" i="1" s="1"/>
  <c r="AS59" i="1"/>
  <c r="W59" i="1" s="1"/>
  <c r="AS60" i="1"/>
  <c r="W60" i="1" s="1"/>
  <c r="AS61" i="1"/>
  <c r="W61" i="1" s="1"/>
  <c r="AS62" i="1"/>
  <c r="W62" i="1" s="1"/>
  <c r="AS63" i="1"/>
  <c r="W63" i="1" s="1"/>
  <c r="AS64" i="1"/>
  <c r="W64" i="1" s="1"/>
  <c r="AS65" i="1"/>
  <c r="W65" i="1" s="1"/>
  <c r="AS66" i="1"/>
  <c r="W66" i="1" s="1"/>
  <c r="AS67" i="1"/>
  <c r="W67" i="1" s="1"/>
  <c r="AS68" i="1"/>
  <c r="W68" i="1" s="1"/>
  <c r="AS69" i="1"/>
  <c r="W69" i="1" s="1"/>
  <c r="AS174" i="1"/>
  <c r="W174" i="1" s="1"/>
  <c r="AS178" i="1"/>
  <c r="W178" i="1" s="1"/>
  <c r="AS182" i="1"/>
  <c r="W182" i="1" s="1"/>
  <c r="AJ185" i="1"/>
  <c r="AK185" i="1" s="1"/>
  <c r="AS9" i="1"/>
  <c r="W9" i="1" s="1"/>
  <c r="AS13" i="1"/>
  <c r="W13" i="1" s="1"/>
  <c r="AS32" i="1"/>
  <c r="W32" i="1" s="1"/>
  <c r="BB7" i="1"/>
  <c r="AS102" i="1"/>
  <c r="W102" i="1" s="1"/>
  <c r="AS110" i="1"/>
  <c r="W110" i="1" s="1"/>
  <c r="BB5" i="1" l="1"/>
  <c r="BB4" i="1" s="1"/>
  <c r="AN4" i="1"/>
  <c r="W7" i="1"/>
  <c r="Z188" i="1"/>
  <c r="Z4" i="1"/>
  <c r="AO4" i="1"/>
  <c r="BB72" i="1"/>
  <c r="BB184" i="1" s="1"/>
  <c r="AS72" i="1"/>
  <c r="W72" i="1" s="1"/>
  <c r="AJ4" i="1"/>
  <c r="AG5" i="1"/>
  <c r="AG4" i="1" s="1"/>
  <c r="AR4" i="1"/>
  <c r="AQ4" i="1"/>
  <c r="AI4" i="1"/>
  <c r="AL4" i="1"/>
  <c r="Z190" i="1"/>
  <c r="V190" i="1"/>
  <c r="AG184" i="1"/>
  <c r="AM4" i="1"/>
  <c r="W5" i="1" l="1"/>
  <c r="W4" i="1" s="1"/>
  <c r="AS184" i="1"/>
  <c r="W184" i="1" s="1"/>
  <c r="AS5" i="1"/>
  <c r="AS4" i="1" l="1"/>
  <c r="AP4"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John Saelee</author>
  </authors>
  <commentList>
    <comment ref="N14" authorId="0" shapeId="0" xr:uid="{22F6DAA4-FC91-44C6-9390-C812EFBC0E76}">
      <text>
        <r>
          <rPr>
            <b/>
            <sz val="9"/>
            <color indexed="81"/>
            <rFont val="Tahoma"/>
            <family val="2"/>
          </rPr>
          <t>John Saelee:</t>
        </r>
        <r>
          <rPr>
            <sz val="9"/>
            <color indexed="81"/>
            <rFont val="Tahoma"/>
            <family val="2"/>
          </rPr>
          <t xml:space="preserve">
May '20: $2.445M of STIP allocated to AlamedaCTC for ROW, State-Only. Caltrans is implementing the Con phase. August '20: $16.816M STIP (and $4.152M ATP) allocated to Caltrans for Phase 1 (2323A) Con, starting 12/2020. Phase 2 (2323B) allocation of $19.523M balance is Est. Dec 2020 w/ Con start: 4/2021.</t>
        </r>
      </text>
    </comment>
    <comment ref="D36" authorId="0" shapeId="0" xr:uid="{48B3819D-9D0E-46AB-8804-B0FB808DCFFD}">
      <text>
        <r>
          <rPr>
            <b/>
            <sz val="9"/>
            <color indexed="81"/>
            <rFont val="Tahoma"/>
            <family val="2"/>
          </rPr>
          <t>John Saelee:</t>
        </r>
        <r>
          <rPr>
            <sz val="9"/>
            <color indexed="81"/>
            <rFont val="Tahoma"/>
            <family val="2"/>
          </rPr>
          <t xml:space="preserve">
Allocation dead;ine extendd to 8/31/22</t>
        </r>
      </text>
    </comment>
    <comment ref="F37" authorId="0" shapeId="0" xr:uid="{7768D8D9-C6BB-47DE-A795-5EFE5709B937}">
      <text>
        <r>
          <rPr>
            <b/>
            <sz val="9"/>
            <color indexed="81"/>
            <rFont val="Tahoma"/>
            <family val="2"/>
          </rPr>
          <t>John Saelee:</t>
        </r>
        <r>
          <rPr>
            <sz val="9"/>
            <color indexed="81"/>
            <rFont val="Tahoma"/>
            <family val="2"/>
          </rPr>
          <t xml:space="preserve">
Need to Coordinate RFA with ATP allocation June 22. Funds programmed in FFY23 in TIP - move up in TIP or use EPSP? </t>
        </r>
      </text>
    </comment>
    <comment ref="D41" authorId="0" shapeId="0" xr:uid="{8C971B72-AD7A-41F8-825C-93DAA2322C52}">
      <text>
        <r>
          <rPr>
            <b/>
            <sz val="9"/>
            <color indexed="81"/>
            <rFont val="Tahoma"/>
            <family val="2"/>
          </rPr>
          <t>John Saelee:</t>
        </r>
        <r>
          <rPr>
            <sz val="9"/>
            <color indexed="81"/>
            <rFont val="Tahoma"/>
            <family val="2"/>
          </rPr>
          <t xml:space="preserve">
CCTA will work with MTC staff to see if the Study can be funded through FTA and therefore not have to go to DLAE. FTA transfer will be completed before 9/30/22.</t>
        </r>
      </text>
    </comment>
    <comment ref="T58" authorId="0" shapeId="0" xr:uid="{FED38E74-780D-47BA-967F-6FEF22A218FD}">
      <text>
        <r>
          <rPr>
            <b/>
            <sz val="9"/>
            <color indexed="81"/>
            <rFont val="Tahoma"/>
            <family val="2"/>
          </rPr>
          <t>John Saelee:</t>
        </r>
        <r>
          <rPr>
            <sz val="9"/>
            <color indexed="81"/>
            <rFont val="Tahoma"/>
            <family val="2"/>
          </rPr>
          <t xml:space="preserve">
The Pavement Project already had the Field Review and was nearing getting NEPA clearance. With the addition of Cycle Track, they have to do a quick revision. They have already spoken to CT DLAE.</t>
        </r>
      </text>
    </comment>
    <comment ref="T59" authorId="0" shapeId="0" xr:uid="{36B73F7F-7D8C-4D82-9A0F-97C56049E4D4}">
      <text>
        <r>
          <rPr>
            <b/>
            <sz val="9"/>
            <color indexed="81"/>
            <rFont val="Tahoma"/>
            <family val="2"/>
          </rPr>
          <t>John Saelee:</t>
        </r>
        <r>
          <rPr>
            <sz val="9"/>
            <color indexed="81"/>
            <rFont val="Tahoma"/>
            <family val="2"/>
          </rPr>
          <t xml:space="preserve">
The Pavement Project already had the Field Review and was nearing getting NEPA clearance. With the addition of Cycle Track, they have to do a quick revision. They have already spoken to CT DLAE.</t>
        </r>
      </text>
    </comment>
    <comment ref="W61" authorId="0" shapeId="0" xr:uid="{1BDDC5D3-B1AB-4AAD-9458-44C58678B289}">
      <text>
        <r>
          <rPr>
            <b/>
            <sz val="9"/>
            <color indexed="81"/>
            <rFont val="Tahoma"/>
            <family val="2"/>
          </rPr>
          <t>John Saelee:</t>
        </r>
        <r>
          <rPr>
            <sz val="9"/>
            <color indexed="81"/>
            <rFont val="Tahoma"/>
            <family val="2"/>
          </rPr>
          <t xml:space="preserve">
9/16/21 - Obligated $506,812.49 on MRN970016. Balance of $887,051.51 will be reprogrammed to MRN050018 in Nov/Dec TIP Revision. </t>
        </r>
      </text>
    </comment>
    <comment ref="D75" authorId="0" shapeId="0" xr:uid="{BC1ED6A9-C2CD-43E8-A98E-6CE98C00D716}">
      <text>
        <r>
          <rPr>
            <b/>
            <sz val="9"/>
            <color indexed="81"/>
            <rFont val="Tahoma"/>
            <family val="2"/>
          </rPr>
          <t>John Saelee:</t>
        </r>
        <r>
          <rPr>
            <sz val="9"/>
            <color indexed="81"/>
            <rFont val="Tahoma"/>
            <family val="2"/>
          </rPr>
          <t xml:space="preserve">
Allocated but needs oblgiation?</t>
        </r>
      </text>
    </comment>
    <comment ref="D99" authorId="0" shapeId="0" xr:uid="{DFF1BC37-F45D-414E-BED5-3E96212DC03A}">
      <text>
        <r>
          <rPr>
            <b/>
            <sz val="9"/>
            <color indexed="81"/>
            <rFont val="Tahoma"/>
            <family val="2"/>
          </rPr>
          <t>John Saelee:</t>
        </r>
        <r>
          <rPr>
            <sz val="9"/>
            <color indexed="81"/>
            <rFont val="Tahoma"/>
            <family val="2"/>
          </rPr>
          <t xml:space="preserve">
Allocated but needs oblgiation?</t>
        </r>
      </text>
    </comment>
    <comment ref="D130" authorId="0" shapeId="0" xr:uid="{B85044C3-BC97-4A91-A868-3FD2092CDB0D}">
      <text>
        <r>
          <rPr>
            <b/>
            <sz val="9"/>
            <color indexed="81"/>
            <rFont val="Tahoma"/>
            <family val="2"/>
          </rPr>
          <t>John Saelee:</t>
        </r>
        <r>
          <rPr>
            <sz val="9"/>
            <color indexed="81"/>
            <rFont val="Tahoma"/>
            <family val="2"/>
          </rPr>
          <t xml:space="preserve">
Allocated but needs oblgiation? State Only Funds?</t>
        </r>
      </text>
    </comment>
    <comment ref="D131" authorId="0" shapeId="0" xr:uid="{C10F3141-428C-4681-89E0-C75E388A0018}">
      <text>
        <r>
          <rPr>
            <b/>
            <sz val="9"/>
            <color indexed="81"/>
            <rFont val="Tahoma"/>
            <family val="2"/>
          </rPr>
          <t>John Saelee:</t>
        </r>
        <r>
          <rPr>
            <sz val="9"/>
            <color indexed="81"/>
            <rFont val="Tahoma"/>
            <family val="2"/>
          </rPr>
          <t xml:space="preserve">
Will allocate FFY21-22. State Only Funds?</t>
        </r>
      </text>
    </comment>
    <comment ref="D145" authorId="0" shapeId="0" xr:uid="{02654919-649C-4D33-A6D8-59DCA8D8A473}">
      <text>
        <r>
          <rPr>
            <b/>
            <sz val="9"/>
            <color indexed="81"/>
            <rFont val="Tahoma"/>
            <family val="2"/>
          </rPr>
          <t>John Saelee:</t>
        </r>
        <r>
          <rPr>
            <sz val="9"/>
            <color indexed="81"/>
            <rFont val="Tahoma"/>
            <family val="2"/>
          </rPr>
          <t xml:space="preserve">
State Only Funds?</t>
        </r>
      </text>
    </comment>
    <comment ref="D150" authorId="0" shapeId="0" xr:uid="{002D1D0E-4172-47F4-B8EE-0D8CA9AEB73A}">
      <text>
        <r>
          <rPr>
            <b/>
            <sz val="9"/>
            <color indexed="81"/>
            <rFont val="Tahoma"/>
            <family val="2"/>
          </rPr>
          <t>John Saelee:</t>
        </r>
        <r>
          <rPr>
            <sz val="9"/>
            <color indexed="81"/>
            <rFont val="Tahoma"/>
            <family val="2"/>
          </rPr>
          <t xml:space="preserve">
Does this need an obligation?</t>
        </r>
      </text>
    </comment>
  </commentList>
</comments>
</file>

<file path=xl/sharedStrings.xml><?xml version="1.0" encoding="utf-8"?>
<sst xmlns="http://schemas.openxmlformats.org/spreadsheetml/2006/main" count="1822" uniqueCount="603">
  <si>
    <t>MTC FFY 2021-22 Annual Obligation Plan</t>
  </si>
  <si>
    <t>Remarks</t>
  </si>
  <si>
    <t>Field Review (mm/dd/yy)</t>
  </si>
  <si>
    <t>RFA Submission
 (EDS or Actual)
(mm/dd/yy)</t>
  </si>
  <si>
    <t>TIP Prog Year</t>
  </si>
  <si>
    <t>Conf in Plan</t>
  </si>
  <si>
    <t>Project List</t>
  </si>
  <si>
    <t>Remaining</t>
  </si>
  <si>
    <t>Obligations</t>
  </si>
  <si>
    <t>Total</t>
  </si>
  <si>
    <t>Fund Type</t>
  </si>
  <si>
    <t xml:space="preserve">Total </t>
  </si>
  <si>
    <t>CTC Allocation</t>
  </si>
  <si>
    <t>Obligation</t>
  </si>
  <si>
    <t>Balance</t>
  </si>
  <si>
    <t>STP</t>
  </si>
  <si>
    <t>CMAQ</t>
  </si>
  <si>
    <t>STP/CMAQ</t>
  </si>
  <si>
    <t xml:space="preserve"> HSIP</t>
  </si>
  <si>
    <t>HBP</t>
  </si>
  <si>
    <t>RTIP</t>
  </si>
  <si>
    <t>ATP</t>
  </si>
  <si>
    <t>SB1</t>
  </si>
  <si>
    <t>Other-Fed</t>
  </si>
  <si>
    <t>OTHER-FED</t>
  </si>
  <si>
    <t>Programmed</t>
  </si>
  <si>
    <t>Enter comments or additional information.
Provide contact names &amp;  phone numbers or email addresses for questions.</t>
  </si>
  <si>
    <t>County</t>
  </si>
  <si>
    <t>Local Agency</t>
  </si>
  <si>
    <t>TIP ID</t>
  </si>
  <si>
    <t>FMS ID</t>
  </si>
  <si>
    <t>Unique ID</t>
  </si>
  <si>
    <t>Program</t>
  </si>
  <si>
    <t>Fund Source</t>
  </si>
  <si>
    <t>FPN</t>
  </si>
  <si>
    <t>Phase</t>
  </si>
  <si>
    <t>Project Title</t>
  </si>
  <si>
    <t>Latest Action</t>
  </si>
  <si>
    <t>Planned</t>
  </si>
  <si>
    <r>
      <rPr>
        <b/>
        <sz val="9"/>
        <color rgb="FFFF0000"/>
        <rFont val="Calibri"/>
        <family val="2"/>
        <scheme val="minor"/>
      </rPr>
      <t>Planned</t>
    </r>
    <r>
      <rPr>
        <b/>
        <sz val="9"/>
        <rFont val="Calibri"/>
        <family val="2"/>
        <scheme val="minor"/>
      </rPr>
      <t xml:space="preserve"> or</t>
    </r>
  </si>
  <si>
    <t>Oblig/Alloc</t>
  </si>
  <si>
    <t>Oblig</t>
  </si>
  <si>
    <t>Dated Added</t>
  </si>
  <si>
    <t xml:space="preserve">Entered in </t>
  </si>
  <si>
    <t>Status</t>
  </si>
  <si>
    <t>Date</t>
  </si>
  <si>
    <t>Award</t>
  </si>
  <si>
    <t>Field Review</t>
  </si>
  <si>
    <t>Deadline</t>
  </si>
  <si>
    <t>to Plan</t>
  </si>
  <si>
    <t>FMS</t>
  </si>
  <si>
    <t>Sponsor</t>
  </si>
  <si>
    <t>Prefix</t>
  </si>
  <si>
    <t>LoCode</t>
  </si>
  <si>
    <t>Proj #</t>
  </si>
  <si>
    <t>Action Date</t>
  </si>
  <si>
    <t>Planned Award</t>
  </si>
  <si>
    <t>Planned Oblig</t>
  </si>
  <si>
    <t>HSIP</t>
  </si>
  <si>
    <t>Seismic</t>
  </si>
  <si>
    <t>EARMARK</t>
  </si>
  <si>
    <t>Oblig Amount</t>
  </si>
  <si>
    <t>Oblig Date</t>
  </si>
  <si>
    <t>STIP</t>
  </si>
  <si>
    <t>RFA</t>
  </si>
  <si>
    <t>Prog Year</t>
  </si>
  <si>
    <t>Resp'd?</t>
  </si>
  <si>
    <t>DATE</t>
  </si>
  <si>
    <t>Alameda</t>
  </si>
  <si>
    <t>ALA170049</t>
  </si>
  <si>
    <t>ATP-ST-T5-3-FED</t>
  </si>
  <si>
    <t>ATP-ST</t>
  </si>
  <si>
    <t>ATP-FED</t>
  </si>
  <si>
    <t>047</t>
  </si>
  <si>
    <t>PSE</t>
  </si>
  <si>
    <t>Central Avenue Safety Improvements</t>
  </si>
  <si>
    <t>Ext to 12/31/21</t>
  </si>
  <si>
    <t>4/2020 (PID)</t>
  </si>
  <si>
    <t>8/30 - Incldue in FFY21/22 AOP
3/2 - MTC submitted extension request to CTC on 3/1
8/28 - Project will be moved out to FFY 21/22. Waiting for CTC Action</t>
  </si>
  <si>
    <t>ALA170074</t>
  </si>
  <si>
    <t>STP-T5-OBAG2-CO</t>
  </si>
  <si>
    <t>OBAG 2</t>
  </si>
  <si>
    <t>STPL</t>
  </si>
  <si>
    <t>048</t>
  </si>
  <si>
    <t>CON</t>
  </si>
  <si>
    <t>Alameda City-Wide Pavement Rehabilitation</t>
  </si>
  <si>
    <t>8/11 - FR completed and going out for bid in early 2022 and construction in summer 2022.
3/2 - Jacki requested status update</t>
  </si>
  <si>
    <t>Alameda County</t>
  </si>
  <si>
    <t>VAR170002</t>
  </si>
  <si>
    <t>HSIP-T5-9</t>
  </si>
  <si>
    <t>HSIP 9</t>
  </si>
  <si>
    <t>HSIPL</t>
  </si>
  <si>
    <t>152</t>
  </si>
  <si>
    <t>Alameda Co Unsignalized Intersection ImpsH9-04-001</t>
  </si>
  <si>
    <t>8/31/21 - The County requested an extension to 9/30/22. Awaiting CT confirmation.</t>
  </si>
  <si>
    <t>153</t>
  </si>
  <si>
    <t>Alameda Co-Signalized Intersection Imps H9-04-002</t>
  </si>
  <si>
    <t>154</t>
  </si>
  <si>
    <t>H9-04-003 Alameda County Rural Roads Safety Imps</t>
  </si>
  <si>
    <t>155</t>
  </si>
  <si>
    <t>H9-04-004 Tesla Road Safety Improvements</t>
  </si>
  <si>
    <t>ALA190019</t>
  </si>
  <si>
    <t>STP-T5-OBAG2-REG-SSM</t>
  </si>
  <si>
    <t>143</t>
  </si>
  <si>
    <t>Alameda County Complete Street Improvements</t>
  </si>
  <si>
    <t xml:space="preserve">Alameda </t>
  </si>
  <si>
    <t>ACTC</t>
  </si>
  <si>
    <t>ALA050079</t>
  </si>
  <si>
    <t>RIP-T5-18-FED-ALA</t>
  </si>
  <si>
    <t>RTIP-FED</t>
  </si>
  <si>
    <t>I-80 Gilman Interchange Improvements</t>
  </si>
  <si>
    <t>Allocated</t>
  </si>
  <si>
    <t>6/2018 (NEPA)</t>
  </si>
  <si>
    <t>8/30/21 - Caltrans administering Con Phase; CTC allocated June 2021.
3/2 - June CTC allocation by Caltrans</t>
  </si>
  <si>
    <t>RIP-T5-20-FED-ALA</t>
  </si>
  <si>
    <t>ROW</t>
  </si>
  <si>
    <t>ALA110033</t>
  </si>
  <si>
    <t>Alameda County Safe Routes to School</t>
  </si>
  <si>
    <t>AC Transit</t>
  </si>
  <si>
    <t>ALA210017</t>
  </si>
  <si>
    <t>Tempo Quick Build Transit Lane Delineation</t>
  </si>
  <si>
    <t>ALA210018</t>
  </si>
  <si>
    <t>AC Transit Quick Build Transit Lanes</t>
  </si>
  <si>
    <t>BART</t>
  </si>
  <si>
    <t>ALA090065</t>
  </si>
  <si>
    <t>STP-CRRSAA</t>
  </si>
  <si>
    <t>CRRSAA+</t>
  </si>
  <si>
    <t>BART: Fare Collection Equipment</t>
  </si>
  <si>
    <t>Dublin</t>
  </si>
  <si>
    <t>ALA170062</t>
  </si>
  <si>
    <t>021</t>
  </si>
  <si>
    <t>Dublin Blvd Rehabilitation</t>
  </si>
  <si>
    <t>Fremont</t>
  </si>
  <si>
    <t>ALA210014</t>
  </si>
  <si>
    <t>Fremont Blvd/Walnut Ave Protected Intersection</t>
  </si>
  <si>
    <t>ALA210015</t>
  </si>
  <si>
    <t>Fremont Blvd- Grimmer Blvd Protected Intersection</t>
  </si>
  <si>
    <t>Hayward</t>
  </si>
  <si>
    <t>ALA170066</t>
  </si>
  <si>
    <t>Winton Ave Complete Street</t>
  </si>
  <si>
    <t>Missed FY20-21 Delivery</t>
  </si>
  <si>
    <t>9/15/21 - Follow up on Inactive Obligations
8/30/21 - City missed FFY20/21 deadline and must follow-up on Inactives
3/2 - Jacki requested status on 2/26
8/28 - Confirmed for FFY20/21</t>
  </si>
  <si>
    <t>LAVTA</t>
  </si>
  <si>
    <t>ALA210016</t>
  </si>
  <si>
    <t>PE</t>
  </si>
  <si>
    <t>LAVTA Passenger Facilities Enhancements</t>
  </si>
  <si>
    <t>8/30/21 - LAVTA preparing FTA Transfer</t>
  </si>
  <si>
    <t>MTC</t>
  </si>
  <si>
    <t>ALA190018</t>
  </si>
  <si>
    <t>Bay Bridge Forward: Alameda I-580 WB HOV Lane Ext</t>
  </si>
  <si>
    <t>Oakland</t>
  </si>
  <si>
    <t>ALA170064</t>
  </si>
  <si>
    <t>157</t>
  </si>
  <si>
    <t>Oakland Various Streets Improvements</t>
  </si>
  <si>
    <t>9/15/21 - Follow up on Inactive Obligations
8/30/21 - City must follow up on Inactives.</t>
  </si>
  <si>
    <t>159</t>
  </si>
  <si>
    <t>Foothill Blvd &amp; MacArthur Blvd Pedestrian Safety</t>
  </si>
  <si>
    <t>158</t>
  </si>
  <si>
    <t>Oakland - Various Intersection Imprvmnts H9-04-022</t>
  </si>
  <si>
    <t>ALA170043</t>
  </si>
  <si>
    <t>ATPL</t>
  </si>
  <si>
    <t>14th Street: Safe Routes in the City</t>
  </si>
  <si>
    <t>9/3 - Programmed in FFY22/23
3/2 - CTC approved extension in Oct 2020
8/28 - Project pushed out to FFY 21/22. Waiting for CTC extension approval
3/23 - Ext CON request to 2022 at May CTC meeting.
8/19 - Sponsor will apply for ext by 11/1/19</t>
  </si>
  <si>
    <t xml:space="preserve">8/30/21 - Need to Coordinate RFA with ATP allocation June 22. Funds programmed in FFY23 in TIP - move up in TIP or use EPSP? </t>
  </si>
  <si>
    <t>VAR170012</t>
  </si>
  <si>
    <t>33C0215</t>
  </si>
  <si>
    <t>HBP-Seismic</t>
  </si>
  <si>
    <t>Bridge</t>
  </si>
  <si>
    <t>STPLZ</t>
  </si>
  <si>
    <t>124</t>
  </si>
  <si>
    <t>Leimert Blvd over Sausal Creek</t>
  </si>
  <si>
    <t>3/5 - Executed PDA states RFA CON in April 21</t>
  </si>
  <si>
    <t>San Leandro</t>
  </si>
  <si>
    <t>049</t>
  </si>
  <si>
    <t>Wicks Blvd / Manor Blvd Intersection Improvements</t>
  </si>
  <si>
    <t>Contra Costa</t>
  </si>
  <si>
    <t>Brentwood</t>
  </si>
  <si>
    <t>CC-170034</t>
  </si>
  <si>
    <t>013</t>
  </si>
  <si>
    <t>Brentwood Various Streets and Roads Preservation</t>
  </si>
  <si>
    <t>CCTA</t>
  </si>
  <si>
    <t>East Bay Integration and Coordination Implementation Planning</t>
  </si>
  <si>
    <t>8/30/21 - CCTA will work with MTC staff to see if the Study can be funded through FTA and therefore not have to go to DLAE. FTA transfer will be completed before 9/30/22.</t>
  </si>
  <si>
    <t>Concord</t>
  </si>
  <si>
    <t>CC-210003</t>
  </si>
  <si>
    <t>East Downtown Concord PDA Access and SR2T</t>
  </si>
  <si>
    <t>CC-170039</t>
  </si>
  <si>
    <t>CMAQ-T5-OBAG2-CO</t>
  </si>
  <si>
    <t>CML</t>
  </si>
  <si>
    <t>059</t>
  </si>
  <si>
    <t>Monument Boulevard Class I Path</t>
  </si>
  <si>
    <t>056</t>
  </si>
  <si>
    <t>ON</t>
  </si>
  <si>
    <t>Concord Citywide Traffic System Update (H9-04-008)</t>
  </si>
  <si>
    <t>Contra Costa County</t>
  </si>
  <si>
    <t>H8-04-006</t>
  </si>
  <si>
    <t>HSIP 8</t>
  </si>
  <si>
    <t>140</t>
  </si>
  <si>
    <t>Danville Blvd/Orchard Ct Comp Streets H8-</t>
  </si>
  <si>
    <t>3/4 - Extension was to 12/31/21 was granted. Request for project update.
9/1 - The County intends to ask for a time extension due to the COVID virus and has discuss with with Caltrans Local Assistance. They requested us to wait and request this extension closer to the obligation deadline, somewhere in the January time period. 
8/26 - ROW extended? Requested confirmation from CCTA.</t>
  </si>
  <si>
    <t>19/20</t>
  </si>
  <si>
    <t>H8-04-008</t>
  </si>
  <si>
    <t xml:space="preserve">Byron Highway/Byer Road Safety </t>
  </si>
  <si>
    <t>3/4 - Extension was to 12/31/21 was granted. Request for project update.
9/1 - The County intends to ask for a time extension due to the COVID virus and has discuss with with Caltrans Local Assistance. They requested us to wait and request this extension closer to the obligation
8/26 - ROW extended? Requested confirmation from CCTA.</t>
  </si>
  <si>
    <t>H9-04-010</t>
  </si>
  <si>
    <t>H9-04-010 Crockett Area Guardrail Upgrades</t>
  </si>
  <si>
    <t>RFA at CT-HQ</t>
  </si>
  <si>
    <t>8/26 - Project will obligated in FFY20/21. Need to change in FMS to 2021
6/6 - Deadline 12/31/21?</t>
  </si>
  <si>
    <t>28C0442</t>
  </si>
  <si>
    <t>BRLS</t>
  </si>
  <si>
    <t>128</t>
  </si>
  <si>
    <t>Marsh Dr Bridge 28c0442 over WC Channel Replacemnt</t>
  </si>
  <si>
    <t>Danville</t>
  </si>
  <si>
    <t>CC-170058</t>
  </si>
  <si>
    <t>Camino Ramon Improvements</t>
  </si>
  <si>
    <t>9/15/21 - Follow with City on Inactive Obligation</t>
  </si>
  <si>
    <t>EARMARK-T5-RE</t>
  </si>
  <si>
    <t>CC-170001</t>
  </si>
  <si>
    <t>STP-T4-2-OBAG</t>
  </si>
  <si>
    <t>OBAG</t>
  </si>
  <si>
    <t>San Ramon Valley Blvd Slurry Seal and Striping</t>
  </si>
  <si>
    <t>Hercules</t>
  </si>
  <si>
    <t>CC-170043</t>
  </si>
  <si>
    <t>016</t>
  </si>
  <si>
    <t>Hercules -Sycamore Pavement Rehabilitation</t>
  </si>
  <si>
    <t>Orinda</t>
  </si>
  <si>
    <t>28C0331</t>
  </si>
  <si>
    <t>018</t>
  </si>
  <si>
    <t>Bear Creek Road over San Pablo Creek</t>
  </si>
  <si>
    <t>28C0330</t>
  </si>
  <si>
    <t>019</t>
  </si>
  <si>
    <t>Miner Road over San Pablo Creek</t>
  </si>
  <si>
    <t>Pinole</t>
  </si>
  <si>
    <t>CC-210009</t>
  </si>
  <si>
    <t>Safety Improvements at Appian Way and Marlesta Rd.</t>
  </si>
  <si>
    <t>Pittsburg</t>
  </si>
  <si>
    <t>CC-170042</t>
  </si>
  <si>
    <t>041</t>
  </si>
  <si>
    <t>City of Pittsburg Pavement Improvements</t>
  </si>
  <si>
    <t>Richmond</t>
  </si>
  <si>
    <t>CC-210007</t>
  </si>
  <si>
    <t>Richmond 13th Street Complete Streets Imps</t>
  </si>
  <si>
    <t>San Pablo</t>
  </si>
  <si>
    <t>CC-170031</t>
  </si>
  <si>
    <t>Giant Road Cycletrack &amp; Pavement Rehabilitation</t>
  </si>
  <si>
    <t xml:space="preserve">9/16/21 - The STP funded the original pavement rehab project. Quick Strick funds programmed for Cycle track. Projects are now combined as one project. </t>
  </si>
  <si>
    <t>022</t>
  </si>
  <si>
    <t>San Pablo - Giant Road Pavement Rehabilitation</t>
  </si>
  <si>
    <t>9/16/21 - The STP funded the original pavement rehab project. Quick Strick funds programmed for Cycle track. Projects are now combined as one project. 
9/15/21 - Request to add back on AOP. Missed FFY20-21 AOP
8/30/21 - Request to move to FY22/23
Archeological study may prevent obligation til FY21/22</t>
  </si>
  <si>
    <t>020</t>
  </si>
  <si>
    <t>Intersection Church/Willow, El Portal/Mission Bell</t>
  </si>
  <si>
    <t>RFA at CT-District</t>
  </si>
  <si>
    <t>Marin</t>
  </si>
  <si>
    <t>GGBHTD</t>
  </si>
  <si>
    <t>MRN050018</t>
  </si>
  <si>
    <t>EARMARK-T3-HPP</t>
  </si>
  <si>
    <t>RPSTPL</t>
  </si>
  <si>
    <t>010</t>
  </si>
  <si>
    <t>Golden Gate Bridge Seismic Retrofit, Phase 3B</t>
  </si>
  <si>
    <t xml:space="preserve">8/18 - GGB will submit a TIP revision In Nov/Dec to move partial funds to MRN050018. </t>
  </si>
  <si>
    <t>Marin County</t>
  </si>
  <si>
    <t>HSIP-T5-7</t>
  </si>
  <si>
    <t>HSIP 7</t>
  </si>
  <si>
    <t>115</t>
  </si>
  <si>
    <t>HSIP7-04-011 - Arterials &amp; Collector Sign Upgrades</t>
  </si>
  <si>
    <t>Ext to 4/1/22</t>
  </si>
  <si>
    <t>9/23/21 - County's petition to ext. obligation deadline to 4/1/22 was approved.
9/3 - County is petitioning an extension request in Spetember 2021
6/24 - Xi is working with HQ on the options for the County.
11/16 - Caltrans granted extension to 6/30/21</t>
  </si>
  <si>
    <t>H9-04-017</t>
  </si>
  <si>
    <t>123</t>
  </si>
  <si>
    <t>Marin Co-Upgrade Non-Standard Guardrails H9-04-017</t>
  </si>
  <si>
    <t>9/1 - Project confirmed for FFY20/21.
6/6 - Deadline 6/30/22?</t>
  </si>
  <si>
    <t>H9-04-016</t>
  </si>
  <si>
    <t>122</t>
  </si>
  <si>
    <t>CON-CE</t>
  </si>
  <si>
    <t>Countywide Signal Upgrade Project (HSIP9-04-016)</t>
  </si>
  <si>
    <t>Project will obligation FFY21/22
9/1 - Project confirmed for FFY20/21.
6/6 - Deadline 12/31/21?</t>
  </si>
  <si>
    <t>MCTD</t>
  </si>
  <si>
    <t>MRN210002</t>
  </si>
  <si>
    <t>MCTD - Bus Stop Improvements</t>
  </si>
  <si>
    <t>Novato</t>
  </si>
  <si>
    <t>031</t>
  </si>
  <si>
    <t>Novato Traffic, Bicycle &amp; Pedestrian Improvements</t>
  </si>
  <si>
    <t>San Rafael</t>
  </si>
  <si>
    <t>H9-04-030</t>
  </si>
  <si>
    <t>043</t>
  </si>
  <si>
    <t>H9-04-030 Third Street Safety Improvements Project</t>
  </si>
  <si>
    <t>6/25 - City plans to submit RFA in September
9/1 - Project confirmed for FFY20/21 
6/6 - Deadline 6/30/22?</t>
  </si>
  <si>
    <t>SMART</t>
  </si>
  <si>
    <t>SMART Rail and Pathway (Phase 2)</t>
  </si>
  <si>
    <t>Napa</t>
  </si>
  <si>
    <t>NAP190007</t>
  </si>
  <si>
    <t>Napa Valley Forward: Safety &amp; Operational Impv</t>
  </si>
  <si>
    <t>Napa County</t>
  </si>
  <si>
    <t>079</t>
  </si>
  <si>
    <t>H9-04-018 Silverado Trail Guardrail Upgrades</t>
  </si>
  <si>
    <t>080</t>
  </si>
  <si>
    <t>H9-04-019 Silverado Trail Striping</t>
  </si>
  <si>
    <t>NVTA</t>
  </si>
  <si>
    <t>NAP150003</t>
  </si>
  <si>
    <t>ATP-REG-T4-2-FED</t>
  </si>
  <si>
    <t>ATP-REG</t>
  </si>
  <si>
    <t>Napa Valley Vine Trail - St. Helena to Calistoga</t>
  </si>
  <si>
    <t>9/10 - Plan to allocate at March 2021 meeting
NVTA will request 20 month extension</t>
  </si>
  <si>
    <t>STP-T5-OBAG2-REG-PCA</t>
  </si>
  <si>
    <t>003</t>
  </si>
  <si>
    <t>9/15/21 - Preparing RFA now and plan to obligate with ATP allocation funds in Mar 2022 
9/10 - Plan to allocate at March 2021 meeting</t>
  </si>
  <si>
    <t>NAP170004</t>
  </si>
  <si>
    <t>Napa County Safe Routes to Schools</t>
  </si>
  <si>
    <t>Saint Helena</t>
  </si>
  <si>
    <t>005</t>
  </si>
  <si>
    <t>Silverado Trail Guardrail Replacement H9-04-032</t>
  </si>
  <si>
    <t>Region</t>
  </si>
  <si>
    <t>REG170016</t>
  </si>
  <si>
    <t>STP-T5-OBAG2-REG-PDA</t>
  </si>
  <si>
    <t>STPLNI</t>
  </si>
  <si>
    <t>232</t>
  </si>
  <si>
    <t>Regional Planning - PDA Implementation</t>
  </si>
  <si>
    <t>VAR170024</t>
  </si>
  <si>
    <t>STP-T4-1-CCI</t>
  </si>
  <si>
    <t>Bike Share Capital Program</t>
  </si>
  <si>
    <t>Various</t>
  </si>
  <si>
    <t>206</t>
  </si>
  <si>
    <t>OTHER</t>
  </si>
  <si>
    <t>Regional Planning Activities and PPM</t>
  </si>
  <si>
    <t>RFA at FHWA</t>
  </si>
  <si>
    <t>San Francisco</t>
  </si>
  <si>
    <t>SF-170016</t>
  </si>
  <si>
    <t>Embarcadero Stn: New North-Side Platform Elevator</t>
  </si>
  <si>
    <t>SFCTA</t>
  </si>
  <si>
    <t>SF-070027</t>
  </si>
  <si>
    <t>01CA0006</t>
  </si>
  <si>
    <t>029</t>
  </si>
  <si>
    <t>Hillcrest Road West of Yerba Buena Island</t>
  </si>
  <si>
    <t>01CA0002</t>
  </si>
  <si>
    <t>026</t>
  </si>
  <si>
    <t>WB I-80 on ramp West of Yerba Buena Island</t>
  </si>
  <si>
    <t>01CA0003</t>
  </si>
  <si>
    <t>027</t>
  </si>
  <si>
    <t>EB I-80 off ramp to TI Road  (2 Bridges)</t>
  </si>
  <si>
    <t>01CA0004</t>
  </si>
  <si>
    <t>028</t>
  </si>
  <si>
    <t>Treasure Island Road West of SFOBB</t>
  </si>
  <si>
    <t>01CA0008</t>
  </si>
  <si>
    <t>032</t>
  </si>
  <si>
    <t>Treasure Island road West of SFOBB</t>
  </si>
  <si>
    <t>01CA007A</t>
  </si>
  <si>
    <t>030</t>
  </si>
  <si>
    <t>01CA007B</t>
  </si>
  <si>
    <t>Treasure Isand Road west of SFOBB</t>
  </si>
  <si>
    <t>01CA0001</t>
  </si>
  <si>
    <t>024</t>
  </si>
  <si>
    <t>WB SFOBB on ramp West of YBI</t>
  </si>
  <si>
    <t>SFMTA</t>
  </si>
  <si>
    <t>SF-210003</t>
  </si>
  <si>
    <t>San Francisco - Folsom Streetscape</t>
  </si>
  <si>
    <t>8/31/21 - anticipated to be reprogrammed to the SFCTA’s Yerba Buena Island (YBI) West Side Bridges Project once $5,000,000 in ATP Augmentation funding is approved for the Folsom project in the fall.  Per Aprile’s conversation with John on August 26, we understand that the CRRSAA funds for Folsom will automatically be included in the upcoming Annual Obligation Plan as it is programmed in the TIP and must be obligated by September 30, 2022. Once the anticipated ATP Augmentation and funding exchange is approved, we will notify John so that the Annual Obligation Plan and the TIP can be updated.</t>
  </si>
  <si>
    <t>San Mateo</t>
  </si>
  <si>
    <t>Belmont</t>
  </si>
  <si>
    <t>SM-170043</t>
  </si>
  <si>
    <t>Belmont Pavement Preservation</t>
  </si>
  <si>
    <t>9/15/21 - Sounds like the initial invoice was sent via US mail and didn’t make it to the Local Assistance group at District 4. 
The material was resubmitted via email on 9/10/21. Hoping to see it as under review in the next update of the “inactive” list. 
9/15/21 - Request for Inactive Obligation update. Will hire new SPOC on 9/20/21.</t>
  </si>
  <si>
    <t>Burlingame</t>
  </si>
  <si>
    <t>City-Wide Ped Safe Routes and Mobility Improvement</t>
  </si>
  <si>
    <t>8/31/21 - Will be included in TIP after conformity grace period.</t>
  </si>
  <si>
    <t>Redwood City</t>
  </si>
  <si>
    <t>SM-210002</t>
  </si>
  <si>
    <t>Roosevelt Ave Quick-build Traffic Calming</t>
  </si>
  <si>
    <t>San Mateo Co</t>
  </si>
  <si>
    <t>SM-210005</t>
  </si>
  <si>
    <t>087</t>
  </si>
  <si>
    <t>Broadmoor Safe Routes to School Ped Impvts</t>
  </si>
  <si>
    <t>SMCCAG</t>
  </si>
  <si>
    <t>SM-070002</t>
  </si>
  <si>
    <t>RIP-T4-12-FED-SM</t>
  </si>
  <si>
    <t>San Mateo Countywide ITS Improvements</t>
  </si>
  <si>
    <t>SM-090014</t>
  </si>
  <si>
    <t>RIP-T4-14-FED-SM</t>
  </si>
  <si>
    <t>Improve US 101 operations near Rte 92</t>
  </si>
  <si>
    <t>8/31/21 - STIP
PSE Phase
Assume March 2022 CTC allocation</t>
  </si>
  <si>
    <t>South San Francisco</t>
  </si>
  <si>
    <t>Ped. Imp. On W. Orange and Hillsdale (H9-04-031)</t>
  </si>
  <si>
    <t>SM-170016</t>
  </si>
  <si>
    <t>040</t>
  </si>
  <si>
    <t>SSF Grand Boulevard Complete Streets (Phase III)</t>
  </si>
  <si>
    <t>East of 101 Transit Expansion Project</t>
  </si>
  <si>
    <t>8/31/21 - QSTRIKE –
Will not be included in TIP until after conformity issue resolved 
-PEE Phase
-City will move PE $ to CON Phase</t>
  </si>
  <si>
    <t>8/31/21 - QSTRIKE
-Will not be included in TIP until after conformity issue resolved
CON Phase</t>
  </si>
  <si>
    <t>San Bruno</t>
  </si>
  <si>
    <t>SM-210003</t>
  </si>
  <si>
    <t>San Bruno Transit Corridor Ped Connection Ph4</t>
  </si>
  <si>
    <t>SM-170040</t>
  </si>
  <si>
    <t>051</t>
  </si>
  <si>
    <t>San Mateo Street Rehabilitation</t>
  </si>
  <si>
    <t>Santa Clara</t>
  </si>
  <si>
    <t>Campbell</t>
  </si>
  <si>
    <t>SCL190042</t>
  </si>
  <si>
    <t>CMAQ-T4-2-OBAG</t>
  </si>
  <si>
    <t>Harriet Avenue Sidewalk Improvements</t>
  </si>
  <si>
    <t>Cupertino</t>
  </si>
  <si>
    <t>SCL190036</t>
  </si>
  <si>
    <t>CMAQ-T5-OBAG2-CO-SRTS</t>
  </si>
  <si>
    <t>033</t>
  </si>
  <si>
    <t>McClellan Road Separated Bikeways (Phase 3)</t>
  </si>
  <si>
    <t>Homestead/ De Anza TS Safety Improvement H9-04-011</t>
  </si>
  <si>
    <t>Los Gatos</t>
  </si>
  <si>
    <t>SCL190033</t>
  </si>
  <si>
    <t>Shannon Road Complete Streets</t>
  </si>
  <si>
    <t>Morgan Hill</t>
  </si>
  <si>
    <t>SCL170063</t>
  </si>
  <si>
    <t>Dunne Avenue Pavement Rehabilitation</t>
  </si>
  <si>
    <t>Mountain View</t>
  </si>
  <si>
    <t>SCL210012</t>
  </si>
  <si>
    <t>037</t>
  </si>
  <si>
    <t>Mountain View - Stierlin Rd Bike-Ped Improvements</t>
  </si>
  <si>
    <t>SCL210022</t>
  </si>
  <si>
    <t>Diridon Station Planning &amp; Studies</t>
  </si>
  <si>
    <t>San Jose</t>
  </si>
  <si>
    <t>SCL050083</t>
  </si>
  <si>
    <t>ATP-REG-T4-1-FED</t>
  </si>
  <si>
    <t>146</t>
  </si>
  <si>
    <t>Coyote Creek Trail: Mabury to Empire</t>
  </si>
  <si>
    <t>6/26 - Will allocate by deadline
Working with CTC and Karl on extension.</t>
  </si>
  <si>
    <t>SCL170031</t>
  </si>
  <si>
    <t>156</t>
  </si>
  <si>
    <t>Mt Pleasant Ped &amp; Bike Traffic Safety Improvements</t>
  </si>
  <si>
    <t>SCL210013</t>
  </si>
  <si>
    <t>McKee-Julian Quick Strike Improvements</t>
  </si>
  <si>
    <t>spring 2023</t>
  </si>
  <si>
    <t>SCL210014</t>
  </si>
  <si>
    <t>Bascom Avenue - Quick Strike Improvements</t>
  </si>
  <si>
    <t>SCL210015</t>
  </si>
  <si>
    <t>En Movimiento - Quick Strike Improvements</t>
  </si>
  <si>
    <t>SCL210016</t>
  </si>
  <si>
    <t>San Jose Downtown Bikeways - Quick Strike</t>
  </si>
  <si>
    <t>SCL170061</t>
  </si>
  <si>
    <t>RIP-T5-18-FED-SCL</t>
  </si>
  <si>
    <t>162</t>
  </si>
  <si>
    <t>W San Carlos Urban Village Streets Improvements</t>
  </si>
  <si>
    <t>9/3 - Will require CTC extrension approval in spring 2022
8/6 - Will not deliver in FY22. Push out to FY23.</t>
  </si>
  <si>
    <t>SCL170030</t>
  </si>
  <si>
    <t>McKee Road Safety Improvements</t>
  </si>
  <si>
    <t>8/31/21 - We are working through one of the draft NTOs for PG&amp;E (which is the last of the 9 NTOs). I have also requested  and waiting for confirmation about the most current versions of the Report of Investigation for the city-own utility documents
6/26 - Will obligate FFY20/21 - FR on 8/10/18</t>
  </si>
  <si>
    <t>SCL050082</t>
  </si>
  <si>
    <t>HPLUL</t>
  </si>
  <si>
    <t>086</t>
  </si>
  <si>
    <t>Bay Trail Reach 9 &amp; 9B</t>
  </si>
  <si>
    <t>Estimated Summer 2024</t>
  </si>
  <si>
    <t>165</t>
  </si>
  <si>
    <t>H9-04-027 Monterey Road - HSIP Guardrail Upgrade</t>
  </si>
  <si>
    <t>SCL170056</t>
  </si>
  <si>
    <t>036</t>
  </si>
  <si>
    <t>Santa Clara School Access Improvements</t>
  </si>
  <si>
    <t>Saratoga</t>
  </si>
  <si>
    <t>SCL170054</t>
  </si>
  <si>
    <t>Saratoga Village Crosswalks and Sidewalk Rehab</t>
  </si>
  <si>
    <t>9/15 - City to submit FR request and docs to CT this week.
9/15/21 - Request for FR info.</t>
  </si>
  <si>
    <t>SCL210018</t>
  </si>
  <si>
    <t>Blue Hills Elementary Pedestrian Crossing at UPRR</t>
  </si>
  <si>
    <t xml:space="preserve">8/18 - City requested to move funds to FFY22/23 </t>
  </si>
  <si>
    <t>Sunnyvale</t>
  </si>
  <si>
    <t>SCL170059</t>
  </si>
  <si>
    <t>ATP-ST-T5-3-ST</t>
  </si>
  <si>
    <t>Sunnyvale Safe Routes to School Imps</t>
  </si>
  <si>
    <t>CTC Ext Approved</t>
  </si>
  <si>
    <t xml:space="preserve">
8/27 - Was extension approved?
3/23 -Requesting CON extension to FY22 at May meeting</t>
  </si>
  <si>
    <t xml:space="preserve">
8/27 - Moved to FY2022?
3/23 -Requesting CON extension to FY22 at May meeting</t>
  </si>
  <si>
    <t>SCL170017</t>
  </si>
  <si>
    <t>068</t>
  </si>
  <si>
    <t>Sunnyvale SNAIL Neighborhood Improvements</t>
  </si>
  <si>
    <t>CTC Scope Changed approved</t>
  </si>
  <si>
    <t xml:space="preserve">
8/27 - Construction funding deferred to FY2023
3/23 - Requesting Extension to FY21 at May meeting</t>
  </si>
  <si>
    <t>H9-04-034</t>
  </si>
  <si>
    <t>071</t>
  </si>
  <si>
    <t>H9-04-034 Advanced Dilemma Zone Detection Phase 2</t>
  </si>
  <si>
    <t xml:space="preserve">
8/27 - Execution of construction contract underway.
6/6 - Deadline 6/30/22?</t>
  </si>
  <si>
    <t>SCL170027</t>
  </si>
  <si>
    <t>063</t>
  </si>
  <si>
    <t>Sunnyvale Traffic Signal Upgrades/Replacements</t>
  </si>
  <si>
    <t>8/31 - City states RFA was submitted on 8/20
8/23 - City received ROW Cert and should submit a RFA in a week or two.</t>
  </si>
  <si>
    <t>Sunnyvale Bicycle, Pedestrian and SRTS Safety Imps</t>
  </si>
  <si>
    <t>SCL170022</t>
  </si>
  <si>
    <t>Java Dr Road Diet and Bike Lanes</t>
  </si>
  <si>
    <t>9/3 - City is working on Inactive Obligations and would like to remove PE funds to CON. Requested to move unobligated PE funding into Construction</t>
  </si>
  <si>
    <t>SCL170024</t>
  </si>
  <si>
    <t>CMAQ-T4-2-RSRTS-REG</t>
  </si>
  <si>
    <t>East Sunnyvale Area "Sense of Place"</t>
  </si>
  <si>
    <t>SCL170026</t>
  </si>
  <si>
    <t>Lawrence Station Area Sidewalks &amp; Bike Facilities</t>
  </si>
  <si>
    <t>NEPA Approved</t>
  </si>
  <si>
    <t>SCL170057</t>
  </si>
  <si>
    <t>Sunnyvale Ped and Bike Infrastructure Improvements</t>
  </si>
  <si>
    <t>VTA</t>
  </si>
  <si>
    <t>SCL210017</t>
  </si>
  <si>
    <t>VTA Electronic Locker Upgrade and Replacement</t>
  </si>
  <si>
    <t>SCL150001</t>
  </si>
  <si>
    <t>RIP-T4-14-FED-SCL</t>
  </si>
  <si>
    <t>I-680 Soundwalls - Capitol Expwy to Mueller Ave</t>
  </si>
  <si>
    <t>9/1/21 - Expecting to finsih project by late 2021
8/4 - is ongoing. Expecting to finish by early 2021</t>
  </si>
  <si>
    <t>9/1/21 - Funding allocation extension approved by CTC for 12 months for FY 22.
8/4 - scheduled to be obligated by 6/30/2021.</t>
  </si>
  <si>
    <t>SCL110002</t>
  </si>
  <si>
    <t>RIP-T5-20-ST-SCL</t>
  </si>
  <si>
    <t>RTIP-ST</t>
  </si>
  <si>
    <t>Silicon Valley Express Lanes Program - Phase 5 Civil</t>
  </si>
  <si>
    <t>9/21 - State Funds, remove from AOP
8/4 - programmed for FY20/21 but has not been allocated</t>
  </si>
  <si>
    <t>Solano</t>
  </si>
  <si>
    <t>Benicia</t>
  </si>
  <si>
    <t>SOL170011</t>
  </si>
  <si>
    <t>Benicia - Park Road Improvements</t>
  </si>
  <si>
    <t>Benicia: H9-04-005 Guardrail Upgrades</t>
  </si>
  <si>
    <t>Benicia H9-04-006 Pedestrian Crossing Enhancements</t>
  </si>
  <si>
    <t>Caltrans</t>
  </si>
  <si>
    <t>SOL110001</t>
  </si>
  <si>
    <t>RIP-COVID21-SOL</t>
  </si>
  <si>
    <t>Solano I-80 Managed Lanes</t>
  </si>
  <si>
    <t>Fairfield</t>
  </si>
  <si>
    <t>SOL170010</t>
  </si>
  <si>
    <t>Grange Middle School SR2S and PavementPreservation</t>
  </si>
  <si>
    <t>STP-T5-OBAG2-REG-HIP</t>
  </si>
  <si>
    <t>OBAG2</t>
  </si>
  <si>
    <t>Fairfield/Vacaville Hannigan Station Capacity Improvements</t>
  </si>
  <si>
    <t>Fairfield: H9-04-013 Guardrail Project</t>
  </si>
  <si>
    <t>Fairfield Signalized Intersection Improvements</t>
  </si>
  <si>
    <t>Fairfield: HSIP 9 HAWK Installation H9-04-014</t>
  </si>
  <si>
    <t>Rio Vista</t>
  </si>
  <si>
    <t>H9-04-026</t>
  </si>
  <si>
    <t>015</t>
  </si>
  <si>
    <t>Rio Vista: H9-04-026 Pedestrian Crossings</t>
  </si>
  <si>
    <t>9/16 - City will obligate funds in FFY20/21
6/6 - Deadline 6/30/22?</t>
  </si>
  <si>
    <t>Solano County</t>
  </si>
  <si>
    <t>SOL090015</t>
  </si>
  <si>
    <t>RIP-T5-20-FED-SOL</t>
  </si>
  <si>
    <t>Redwood-Fairgrounds Dr Interchange Imps</t>
  </si>
  <si>
    <t>STA</t>
  </si>
  <si>
    <t>SOL110006</t>
  </si>
  <si>
    <t>069</t>
  </si>
  <si>
    <t>Jepson: Leisure Town Road Phase 1B and 1C</t>
  </si>
  <si>
    <t>9/7/21 - Funds are moved out to FFY23.</t>
  </si>
  <si>
    <t>Solano Integration and Coordination Implementation Planning</t>
  </si>
  <si>
    <t>8/30/21 - STA will add the project to the TIP in November and obligate.</t>
  </si>
  <si>
    <t>SOL150003</t>
  </si>
  <si>
    <t>RIP-T5-18-FED-SOL</t>
  </si>
  <si>
    <t>SR12/Church Rd Intersection Improvements</t>
  </si>
  <si>
    <t>Vacaville</t>
  </si>
  <si>
    <t>H9-04-035 Vacaville Signal Improvements</t>
  </si>
  <si>
    <t>6/25 - Project confirmed by Tracy</t>
  </si>
  <si>
    <t>RIP-T4-12-FED-SOL</t>
  </si>
  <si>
    <t>RSTPLR</t>
  </si>
  <si>
    <t>Jan/Feb 2022</t>
  </si>
  <si>
    <t>Vallejo</t>
  </si>
  <si>
    <t>SOL190004</t>
  </si>
  <si>
    <t>067</t>
  </si>
  <si>
    <t>Vallejo - Sacramento St Road Diet and Rehab</t>
  </si>
  <si>
    <t>SOL150004</t>
  </si>
  <si>
    <t>STA SR2S Infrastructure &amp; Non-infrastructure</t>
  </si>
  <si>
    <t>SOL170008</t>
  </si>
  <si>
    <t>Vallejo Bay Trail / Vine Trail Gap Closure</t>
  </si>
  <si>
    <t>065</t>
  </si>
  <si>
    <t>H9-04-037 Vallejo: HSIP 6 HAWK Installation</t>
  </si>
  <si>
    <t>066</t>
  </si>
  <si>
    <t>H9-04-038 Vallejo HSIP 5 Pedestrian Crossings</t>
  </si>
  <si>
    <t>Sonoma</t>
  </si>
  <si>
    <t>Cotati</t>
  </si>
  <si>
    <t>SON210002</t>
  </si>
  <si>
    <t>Cotati Downtown-Civic Center Connectivity Safety</t>
  </si>
  <si>
    <t>8/23 - City confirmed project for FFY21/22, possibly early 2022. Need to follow up with FR</t>
  </si>
  <si>
    <t>Healdsburg</t>
  </si>
  <si>
    <t>SON170024</t>
  </si>
  <si>
    <t>Healdsburg Avenue Complete Streets Improvements</t>
  </si>
  <si>
    <t>8/24/21 - Will remove project from AOP. This project is waiting for ATP final approval in October.  I have been in communication with both Karl Anderson and Mallory Atkinson.  It is assumed that we will receive ATP funds, in which case we will move the $600k to PE phase of work and use ATP for CON.  But until I get approval regarding the ATP I am on hold.</t>
  </si>
  <si>
    <t>SON210003</t>
  </si>
  <si>
    <t>Healdsburg Electric Bike Share</t>
  </si>
  <si>
    <t>8/25 - On schedule to meet Nov 1 deadline, They have requested FR but have not heard back from Caltrans.  They will follow up again next week.</t>
  </si>
  <si>
    <t>Rohnert Park</t>
  </si>
  <si>
    <t>SON210004</t>
  </si>
  <si>
    <t>025</t>
  </si>
  <si>
    <t>Rohnert Park Pedestrian Safety Improvements</t>
  </si>
  <si>
    <t>8/25 - They just scheduled our Field Review for 9/28/21.  We expect to get our RFA for Construction out by 11/1/21.</t>
  </si>
  <si>
    <t>Santa Rosa</t>
  </si>
  <si>
    <t>SON210001</t>
  </si>
  <si>
    <t>Santa Rosa Transit Mall Roadbed Rehabilitation</t>
  </si>
  <si>
    <t>SON170023</t>
  </si>
  <si>
    <t>085</t>
  </si>
  <si>
    <t>Santa Rosa Pavement Rehab of Various Streets</t>
  </si>
  <si>
    <t>SON190011</t>
  </si>
  <si>
    <t>084</t>
  </si>
  <si>
    <t>SantaRosa Downtown Comm Infrastructure Enhancement</t>
  </si>
  <si>
    <t>SCTA</t>
  </si>
  <si>
    <t>Sonoma Integration and Coordination Implementation Planning</t>
  </si>
  <si>
    <t>Sebastopol</t>
  </si>
  <si>
    <t>Sebastopol SR 116 and Bodega Ave Pedestrian Access and Mobility Enhancements</t>
  </si>
  <si>
    <t>J:\170005</t>
  </si>
  <si>
    <t>Brought over from FFY20/21</t>
  </si>
  <si>
    <t>Remove from FFY21/22 AOP</t>
  </si>
  <si>
    <t>Confirmed for FFY21/22</t>
  </si>
  <si>
    <t>12/13 - SJ needs to work with MTC on TIP Revision</t>
  </si>
  <si>
    <t>Sponsor has requested to remove and/or not responded and will remove upon final submission to CT</t>
  </si>
  <si>
    <t>Wants to move out, but needs to address Inactive Obligations for TIP programming change.</t>
  </si>
  <si>
    <t>Follow up for FR, Award date, SPOC, HPMS, or more info by 9/23</t>
  </si>
  <si>
    <t>Extension CTC extension request/approval</t>
  </si>
  <si>
    <t>Missed delivery in FFY20/21</t>
  </si>
  <si>
    <t>S&amp;S Mobility QS not in FMS</t>
  </si>
  <si>
    <t>Need HPMS reporting</t>
  </si>
  <si>
    <t>Allocated but needs obligation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</si>
</sst>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5" formatCode="&quot;$&quot;#,##0_);\(&quot;$&quot;#,##0\)"/>
    <numFmt numFmtId="6" formatCode="&quot;$&quot;#,##0_);[Red]\(&quot;$&quot;#,##0\)"/>
    <numFmt numFmtId="7" formatCode="&quot;$&quot;#,##0.00_);\(&quot;$&quot;#,##0.00\)"/>
    <numFmt numFmtId="8" formatCode="&quot;$&quot;#,##0.00_);[Red]\(&quot;$&quot;#,##0.00\)"/>
    <numFmt numFmtId="44" formatCode="_(&quot;$&quot;* #,##0.00_);_(&quot;$&quot;* \(#,##0.00\);_(&quot;$&quot;* &quot;-&quot;??_);_(@_)"/>
    <numFmt numFmtId="164" formatCode="0_);[Red]\(0\)"/>
    <numFmt numFmtId="165" formatCode="[$-409]d\-mmm\-yyyy;@"/>
    <numFmt numFmtId="166" formatCode="[$$-409]#,##0_);[Red]\([$$-409]#,##0\)"/>
    <numFmt numFmtId="167" formatCode="[$-409]mmmm\ d\,\ yyyy;@"/>
  </numFmts>
  <fonts count="21" x14ac:knownFonts="1">
    <font>
      <sz val="11"/>
      <color theme="1"/>
      <name val="Calibri"/>
      <family val="2"/>
      <scheme val="minor"/>
    </font>
    <font>
      <sz val="11"/>
      <color theme="1"/>
      <name val="Calibri"/>
      <family val="2"/>
      <scheme val="minor"/>
    </font>
    <font>
      <sz val="11"/>
      <color rgb="FFFF0000"/>
      <name val="Calibri"/>
      <family val="2"/>
      <scheme val="minor"/>
    </font>
    <font>
      <b/>
      <sz val="10"/>
      <name val="Calibri"/>
      <family val="2"/>
      <scheme val="minor"/>
    </font>
    <font>
      <b/>
      <sz val="9"/>
      <name val="Calibri"/>
      <family val="2"/>
      <scheme val="minor"/>
    </font>
    <font>
      <b/>
      <u/>
      <sz val="9"/>
      <name val="Calibri"/>
      <family val="2"/>
      <scheme val="minor"/>
    </font>
    <font>
      <b/>
      <sz val="9"/>
      <color theme="0"/>
      <name val="Calibri"/>
      <family val="2"/>
      <scheme val="minor"/>
    </font>
    <font>
      <b/>
      <sz val="9"/>
      <color theme="1"/>
      <name val="Calibri"/>
      <family val="2"/>
      <scheme val="minor"/>
    </font>
    <font>
      <sz val="9"/>
      <color theme="1"/>
      <name val="Calibri"/>
      <family val="2"/>
      <scheme val="minor"/>
    </font>
    <font>
      <sz val="9"/>
      <name val="Calibri"/>
      <family val="2"/>
      <scheme val="minor"/>
    </font>
    <font>
      <b/>
      <sz val="9"/>
      <color rgb="FFFF0000"/>
      <name val="Calibri"/>
      <family val="2"/>
      <scheme val="minor"/>
    </font>
    <font>
      <sz val="9"/>
      <color rgb="FF000000"/>
      <name val="Calibri"/>
      <family val="2"/>
      <scheme val="minor"/>
    </font>
    <font>
      <sz val="10"/>
      <name val="Arial"/>
      <family val="2"/>
    </font>
    <font>
      <strike/>
      <sz val="11"/>
      <color rgb="FFFF0000"/>
      <name val="Calibri"/>
      <family val="2"/>
      <scheme val="minor"/>
    </font>
    <font>
      <strike/>
      <sz val="9"/>
      <color rgb="FFFF0000"/>
      <name val="Calibri"/>
      <family val="2"/>
      <scheme val="minor"/>
    </font>
    <font>
      <b/>
      <sz val="9"/>
      <color rgb="FF000000"/>
      <name val="Calibri"/>
      <family val="2"/>
      <scheme val="minor"/>
    </font>
    <font>
      <sz val="9"/>
      <color rgb="FFFF0000"/>
      <name val="Calibri"/>
      <family val="2"/>
      <scheme val="minor"/>
    </font>
    <font>
      <sz val="11"/>
      <name val="Calibri"/>
      <family val="2"/>
      <scheme val="minor"/>
    </font>
    <font>
      <sz val="7"/>
      <color theme="1"/>
      <name val="Calibri"/>
      <family val="2"/>
      <scheme val="minor"/>
    </font>
    <font>
      <b/>
      <sz val="9"/>
      <color indexed="81"/>
      <name val="Tahoma"/>
      <family val="2"/>
    </font>
    <font>
      <sz val="9"/>
      <color indexed="81"/>
      <name val="Tahoma"/>
      <family val="2"/>
    </font>
  </fonts>
  <fills count="21">
    <fill>
      <patternFill patternType="none"/>
    </fill>
    <fill>
      <patternFill patternType="gray125"/>
    </fill>
    <fill>
      <patternFill patternType="solid">
        <fgColor indexed="43"/>
        <bgColor indexed="64"/>
      </patternFill>
    </fill>
    <fill>
      <patternFill patternType="solid">
        <fgColor rgb="FF92D050"/>
        <bgColor indexed="64"/>
      </patternFill>
    </fill>
    <fill>
      <patternFill patternType="solid">
        <fgColor indexed="44"/>
        <bgColor indexed="64"/>
      </patternFill>
    </fill>
    <fill>
      <patternFill patternType="solid">
        <fgColor theme="5" tint="0.59999389629810485"/>
        <bgColor indexed="64"/>
      </patternFill>
    </fill>
    <fill>
      <patternFill patternType="solid">
        <fgColor indexed="42"/>
        <bgColor indexed="64"/>
      </patternFill>
    </fill>
    <fill>
      <patternFill patternType="solid">
        <fgColor rgb="FFFF0000"/>
        <bgColor indexed="64"/>
      </patternFill>
    </fill>
    <fill>
      <patternFill patternType="solid">
        <fgColor rgb="FFFFFF00"/>
        <bgColor indexed="64"/>
      </patternFill>
    </fill>
    <fill>
      <patternFill patternType="solid">
        <fgColor rgb="FF99CCFF"/>
        <bgColor indexed="64"/>
      </patternFill>
    </fill>
    <fill>
      <patternFill patternType="solid">
        <fgColor theme="4" tint="0.59999389629810485"/>
        <bgColor indexed="64"/>
      </patternFill>
    </fill>
    <fill>
      <patternFill patternType="solid">
        <fgColor theme="4"/>
        <bgColor indexed="64"/>
      </patternFill>
    </fill>
    <fill>
      <patternFill patternType="solid">
        <fgColor theme="7" tint="0.79998168889431442"/>
        <bgColor indexed="64"/>
      </patternFill>
    </fill>
    <fill>
      <patternFill patternType="solid">
        <fgColor theme="9" tint="0.39997558519241921"/>
        <bgColor indexed="64"/>
      </patternFill>
    </fill>
    <fill>
      <patternFill patternType="solid">
        <fgColor rgb="FFFFC000"/>
        <bgColor indexed="64"/>
      </patternFill>
    </fill>
    <fill>
      <patternFill patternType="solid">
        <fgColor theme="5" tint="0.39997558519241921"/>
        <bgColor indexed="64"/>
      </patternFill>
    </fill>
    <fill>
      <patternFill patternType="solid">
        <fgColor theme="3" tint="0.79998168889431442"/>
        <bgColor indexed="64"/>
      </patternFill>
    </fill>
    <fill>
      <patternFill patternType="solid">
        <fgColor theme="5"/>
        <bgColor indexed="64"/>
      </patternFill>
    </fill>
    <fill>
      <patternFill patternType="solid">
        <fgColor theme="6"/>
        <bgColor indexed="64"/>
      </patternFill>
    </fill>
    <fill>
      <patternFill patternType="solid">
        <fgColor rgb="FF00B050"/>
        <bgColor indexed="64"/>
      </patternFill>
    </fill>
    <fill>
      <patternFill patternType="solid">
        <fgColor rgb="FF7030A0"/>
        <bgColor indexed="64"/>
      </patternFill>
    </fill>
  </fills>
  <borders count="1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0" fontId="12" fillId="0" borderId="0"/>
  </cellStyleXfs>
  <cellXfs count="368">
    <xf numFmtId="0" fontId="0" fillId="0" borderId="0" xfId="0"/>
    <xf numFmtId="0" fontId="3" fillId="2" borderId="1" xfId="0" applyFont="1" applyFill="1" applyBorder="1" applyAlignment="1">
      <alignment horizontal="left" vertical="center"/>
    </xf>
    <xf numFmtId="0" fontId="3" fillId="2" borderId="0" xfId="0" applyFont="1" applyFill="1" applyAlignment="1">
      <alignment horizontal="center" vertical="center" shrinkToFit="1"/>
    </xf>
    <xf numFmtId="0" fontId="4" fillId="2" borderId="0" xfId="0" applyFont="1" applyFill="1" applyAlignment="1">
      <alignment horizontal="center"/>
    </xf>
    <xf numFmtId="164" fontId="4" fillId="2" borderId="2" xfId="0" applyNumberFormat="1" applyFont="1" applyFill="1" applyBorder="1" applyAlignment="1">
      <alignment horizontal="center" vertical="center"/>
    </xf>
    <xf numFmtId="0" fontId="4" fillId="2" borderId="2" xfId="0" applyFont="1" applyFill="1" applyBorder="1" applyAlignment="1">
      <alignment vertical="center" shrinkToFit="1"/>
    </xf>
    <xf numFmtId="0" fontId="4" fillId="2" borderId="2" xfId="0" applyFont="1" applyFill="1" applyBorder="1" applyAlignment="1">
      <alignment horizontal="left" vertical="center" indent="1"/>
    </xf>
    <xf numFmtId="164" fontId="4" fillId="2" borderId="2" xfId="0" applyNumberFormat="1" applyFont="1" applyFill="1" applyBorder="1" applyAlignment="1">
      <alignment horizontal="left" vertical="center" indent="1"/>
    </xf>
    <xf numFmtId="49" fontId="4" fillId="2" borderId="2" xfId="0" applyNumberFormat="1" applyFont="1" applyFill="1" applyBorder="1" applyAlignment="1">
      <alignment horizontal="left" vertical="center" indent="1"/>
    </xf>
    <xf numFmtId="0" fontId="4" fillId="3" borderId="2" xfId="0" applyFont="1" applyFill="1" applyBorder="1" applyAlignment="1">
      <alignment horizontal="center"/>
    </xf>
    <xf numFmtId="0" fontId="4" fillId="3" borderId="2" xfId="0" applyFont="1" applyFill="1" applyBorder="1" applyAlignment="1">
      <alignment horizontal="center" vertical="center" shrinkToFit="1"/>
    </xf>
    <xf numFmtId="14" fontId="4" fillId="3" borderId="2" xfId="0" applyNumberFormat="1" applyFont="1" applyFill="1" applyBorder="1" applyAlignment="1">
      <alignment horizontal="center" vertical="top" shrinkToFit="1"/>
    </xf>
    <xf numFmtId="165" fontId="4" fillId="3" borderId="2" xfId="0" applyNumberFormat="1" applyFont="1" applyFill="1" applyBorder="1" applyAlignment="1">
      <alignment horizontal="center" vertical="top" shrinkToFit="1"/>
    </xf>
    <xf numFmtId="165" fontId="4" fillId="3" borderId="2" xfId="0" applyNumberFormat="1" applyFont="1" applyFill="1" applyBorder="1" applyAlignment="1">
      <alignment horizontal="center" vertical="top" wrapText="1"/>
    </xf>
    <xf numFmtId="165" fontId="4" fillId="3" borderId="3" xfId="0" applyNumberFormat="1" applyFont="1" applyFill="1" applyBorder="1" applyAlignment="1">
      <alignment horizontal="center" vertical="top" wrapText="1"/>
    </xf>
    <xf numFmtId="6" fontId="4" fillId="3" borderId="4" xfId="0" applyNumberFormat="1" applyFont="1" applyFill="1" applyBorder="1" applyAlignment="1">
      <alignment horizontal="center"/>
    </xf>
    <xf numFmtId="6" fontId="4" fillId="3" borderId="4" xfId="0" applyNumberFormat="1" applyFont="1" applyFill="1" applyBorder="1" applyAlignment="1">
      <alignment horizontal="center" shrinkToFit="1"/>
    </xf>
    <xf numFmtId="165" fontId="4" fillId="3" borderId="4" xfId="0" applyNumberFormat="1" applyFont="1" applyFill="1" applyBorder="1" applyAlignment="1">
      <alignment horizontal="center" vertical="top" wrapText="1"/>
    </xf>
    <xf numFmtId="6" fontId="4" fillId="4" borderId="4" xfId="0" applyNumberFormat="1" applyFont="1" applyFill="1" applyBorder="1" applyAlignment="1">
      <alignment horizontal="center"/>
    </xf>
    <xf numFmtId="6" fontId="4" fillId="5" borderId="4" xfId="0" applyNumberFormat="1" applyFont="1" applyFill="1" applyBorder="1" applyAlignment="1">
      <alignment horizontal="center"/>
    </xf>
    <xf numFmtId="0" fontId="4" fillId="6" borderId="1" xfId="0" applyFont="1" applyFill="1" applyBorder="1" applyAlignment="1">
      <alignment horizontal="center" vertical="top" wrapText="1"/>
    </xf>
    <xf numFmtId="0" fontId="6" fillId="7" borderId="4" xfId="0" applyFont="1" applyFill="1" applyBorder="1" applyAlignment="1">
      <alignment horizontal="center" wrapText="1"/>
    </xf>
    <xf numFmtId="165" fontId="4" fillId="8" borderId="4" xfId="0" applyNumberFormat="1" applyFont="1" applyFill="1" applyBorder="1" applyAlignment="1">
      <alignment horizontal="center" vertical="top" wrapText="1"/>
    </xf>
    <xf numFmtId="0" fontId="8" fillId="0" borderId="0" xfId="0" applyFont="1"/>
    <xf numFmtId="0" fontId="3" fillId="2" borderId="6" xfId="0" applyFont="1" applyFill="1" applyBorder="1" applyAlignment="1">
      <alignment horizontal="left" vertical="center"/>
    </xf>
    <xf numFmtId="164" fontId="4" fillId="2" borderId="0" xfId="0" applyNumberFormat="1" applyFont="1" applyFill="1" applyAlignment="1">
      <alignment horizontal="center" vertical="center"/>
    </xf>
    <xf numFmtId="0" fontId="4" fillId="2" borderId="0" xfId="0" applyFont="1" applyFill="1" applyAlignment="1">
      <alignment vertical="center" shrinkToFit="1"/>
    </xf>
    <xf numFmtId="0" fontId="4" fillId="2" borderId="0" xfId="0" applyFont="1" applyFill="1" applyAlignment="1">
      <alignment horizontal="left" vertical="center" indent="1"/>
    </xf>
    <xf numFmtId="164" fontId="4" fillId="2" borderId="0" xfId="0" applyNumberFormat="1" applyFont="1" applyFill="1" applyAlignment="1">
      <alignment horizontal="left" vertical="center" indent="1"/>
    </xf>
    <xf numFmtId="49" fontId="4" fillId="2" borderId="0" xfId="0" applyNumberFormat="1" applyFont="1" applyFill="1" applyAlignment="1">
      <alignment horizontal="left" vertical="center" indent="1"/>
    </xf>
    <xf numFmtId="0" fontId="4" fillId="3" borderId="0" xfId="0" applyFont="1" applyFill="1" applyAlignment="1">
      <alignment horizontal="center"/>
    </xf>
    <xf numFmtId="0" fontId="4" fillId="3" borderId="0" xfId="0" applyFont="1" applyFill="1" applyAlignment="1">
      <alignment horizontal="center" vertical="center" shrinkToFit="1"/>
    </xf>
    <xf numFmtId="14" fontId="4" fillId="3" borderId="0" xfId="0" applyNumberFormat="1" applyFont="1" applyFill="1" applyAlignment="1">
      <alignment horizontal="center" vertical="top" shrinkToFit="1"/>
    </xf>
    <xf numFmtId="165" fontId="4" fillId="3" borderId="0" xfId="0" applyNumberFormat="1" applyFont="1" applyFill="1" applyAlignment="1">
      <alignment horizontal="center" vertical="top" shrinkToFit="1"/>
    </xf>
    <xf numFmtId="165" fontId="4" fillId="3" borderId="0" xfId="0" applyNumberFormat="1" applyFont="1" applyFill="1" applyAlignment="1">
      <alignment horizontal="center" vertical="top" wrapText="1"/>
    </xf>
    <xf numFmtId="165" fontId="4" fillId="3" borderId="7" xfId="0" applyNumberFormat="1" applyFont="1" applyFill="1" applyBorder="1" applyAlignment="1">
      <alignment horizontal="center" vertical="top" wrapText="1"/>
    </xf>
    <xf numFmtId="6" fontId="4" fillId="3" borderId="8" xfId="0" applyNumberFormat="1" applyFont="1" applyFill="1" applyBorder="1" applyAlignment="1">
      <alignment horizontal="center"/>
    </xf>
    <xf numFmtId="166" fontId="4" fillId="3" borderId="9" xfId="0" applyNumberFormat="1" applyFont="1" applyFill="1" applyBorder="1" applyAlignment="1">
      <alignment horizontal="center" shrinkToFit="1"/>
    </xf>
    <xf numFmtId="166" fontId="4" fillId="3" borderId="10" xfId="0" applyNumberFormat="1" applyFont="1" applyFill="1" applyBorder="1" applyAlignment="1">
      <alignment horizontal="center" shrinkToFit="1"/>
    </xf>
    <xf numFmtId="166" fontId="4" fillId="3" borderId="10" xfId="0" applyNumberFormat="1" applyFont="1" applyFill="1" applyBorder="1" applyAlignment="1">
      <alignment shrinkToFit="1"/>
    </xf>
    <xf numFmtId="0" fontId="4" fillId="3" borderId="10" xfId="0" applyFont="1" applyFill="1" applyBorder="1" applyAlignment="1">
      <alignment shrinkToFit="1"/>
    </xf>
    <xf numFmtId="0" fontId="5" fillId="3" borderId="10" xfId="0" applyFont="1" applyFill="1" applyBorder="1" applyAlignment="1">
      <alignment shrinkToFit="1"/>
    </xf>
    <xf numFmtId="0" fontId="5" fillId="3" borderId="11" xfId="0" applyFont="1" applyFill="1" applyBorder="1" applyAlignment="1">
      <alignment shrinkToFit="1"/>
    </xf>
    <xf numFmtId="6" fontId="4" fillId="3" borderId="8" xfId="0" applyNumberFormat="1" applyFont="1" applyFill="1" applyBorder="1" applyAlignment="1">
      <alignment horizontal="center" shrinkToFit="1"/>
    </xf>
    <xf numFmtId="165" fontId="4" fillId="3" borderId="8" xfId="0" applyNumberFormat="1" applyFont="1" applyFill="1" applyBorder="1" applyAlignment="1">
      <alignment horizontal="center" vertical="top" wrapText="1"/>
    </xf>
    <xf numFmtId="166" fontId="4" fillId="4" borderId="9" xfId="0" applyNumberFormat="1" applyFont="1" applyFill="1" applyBorder="1" applyAlignment="1">
      <alignment shrinkToFit="1"/>
    </xf>
    <xf numFmtId="166" fontId="4" fillId="4" borderId="10" xfId="0" applyNumberFormat="1" applyFont="1" applyFill="1" applyBorder="1" applyAlignment="1">
      <alignment shrinkToFit="1"/>
    </xf>
    <xf numFmtId="0" fontId="5" fillId="4" borderId="10" xfId="0" applyFont="1" applyFill="1" applyBorder="1" applyAlignment="1">
      <alignment shrinkToFit="1"/>
    </xf>
    <xf numFmtId="0" fontId="5" fillId="4" borderId="11" xfId="0" applyFont="1" applyFill="1" applyBorder="1" applyAlignment="1">
      <alignment shrinkToFit="1"/>
    </xf>
    <xf numFmtId="6" fontId="4" fillId="4" borderId="8" xfId="0" applyNumberFormat="1" applyFont="1" applyFill="1" applyBorder="1" applyAlignment="1">
      <alignment horizontal="center" shrinkToFit="1"/>
    </xf>
    <xf numFmtId="6" fontId="4" fillId="5" borderId="8" xfId="0" applyNumberFormat="1" applyFont="1" applyFill="1" applyBorder="1" applyAlignment="1">
      <alignment horizontal="center" shrinkToFit="1"/>
    </xf>
    <xf numFmtId="0" fontId="4" fillId="6" borderId="6" xfId="0" applyFont="1" applyFill="1" applyBorder="1" applyAlignment="1">
      <alignment horizontal="center" vertical="top" wrapText="1"/>
    </xf>
    <xf numFmtId="0" fontId="6" fillId="7" borderId="8" xfId="0" applyFont="1" applyFill="1" applyBorder="1" applyAlignment="1">
      <alignment horizontal="center" wrapText="1"/>
    </xf>
    <xf numFmtId="165" fontId="4" fillId="8" borderId="8" xfId="0" applyNumberFormat="1" applyFont="1" applyFill="1" applyBorder="1" applyAlignment="1">
      <alignment horizontal="center" vertical="top" wrapText="1"/>
    </xf>
    <xf numFmtId="6" fontId="4" fillId="4" borderId="8" xfId="0" applyNumberFormat="1" applyFont="1" applyFill="1" applyBorder="1" applyAlignment="1">
      <alignment horizontal="center"/>
    </xf>
    <xf numFmtId="0" fontId="9" fillId="2" borderId="10" xfId="0" applyFont="1" applyFill="1" applyBorder="1" applyAlignment="1">
      <alignment horizontal="center"/>
    </xf>
    <xf numFmtId="164" fontId="9" fillId="2" borderId="10" xfId="0" applyNumberFormat="1" applyFont="1" applyFill="1" applyBorder="1" applyAlignment="1">
      <alignment horizontal="center" vertical="center"/>
    </xf>
    <xf numFmtId="0" fontId="9" fillId="2" borderId="10" xfId="0" applyFont="1" applyFill="1" applyBorder="1" applyAlignment="1">
      <alignment vertical="center" shrinkToFit="1"/>
    </xf>
    <xf numFmtId="0" fontId="9" fillId="2" borderId="10" xfId="0" applyFont="1" applyFill="1" applyBorder="1" applyAlignment="1">
      <alignment horizontal="left" vertical="center" indent="1"/>
    </xf>
    <xf numFmtId="164" fontId="9" fillId="2" borderId="10" xfId="0" applyNumberFormat="1" applyFont="1" applyFill="1" applyBorder="1" applyAlignment="1">
      <alignment horizontal="left" vertical="center" indent="1"/>
    </xf>
    <xf numFmtId="49" fontId="9" fillId="2" borderId="10" xfId="0" applyNumberFormat="1" applyFont="1" applyFill="1" applyBorder="1" applyAlignment="1">
      <alignment horizontal="left" vertical="center" indent="1"/>
    </xf>
    <xf numFmtId="0" fontId="9" fillId="3" borderId="10" xfId="0" applyFont="1" applyFill="1" applyBorder="1" applyAlignment="1">
      <alignment horizontal="center" vertical="top" wrapText="1"/>
    </xf>
    <xf numFmtId="0" fontId="9" fillId="3" borderId="10" xfId="0" applyFont="1" applyFill="1" applyBorder="1" applyAlignment="1">
      <alignment horizontal="center" vertical="center" shrinkToFit="1"/>
    </xf>
    <xf numFmtId="14" fontId="4" fillId="3" borderId="11" xfId="0" applyNumberFormat="1" applyFont="1" applyFill="1" applyBorder="1" applyAlignment="1">
      <alignment horizontal="center" vertical="top" shrinkToFit="1"/>
    </xf>
    <xf numFmtId="165" fontId="9" fillId="3" borderId="11" xfId="0" applyNumberFormat="1" applyFont="1" applyFill="1" applyBorder="1" applyAlignment="1">
      <alignment horizontal="center" vertical="top"/>
    </xf>
    <xf numFmtId="6" fontId="4" fillId="3" borderId="14" xfId="0" applyNumberFormat="1" applyFont="1" applyFill="1" applyBorder="1" applyAlignment="1">
      <alignment horizontal="center" shrinkToFit="1"/>
    </xf>
    <xf numFmtId="0" fontId="4" fillId="3" borderId="11" xfId="0" applyFont="1" applyFill="1" applyBorder="1" applyAlignment="1">
      <alignment horizontal="center" shrinkToFit="1"/>
    </xf>
    <xf numFmtId="0" fontId="4" fillId="3" borderId="14" xfId="0" applyFont="1" applyFill="1" applyBorder="1" applyAlignment="1">
      <alignment horizontal="center" shrinkToFit="1"/>
    </xf>
    <xf numFmtId="165" fontId="9" fillId="3" borderId="8" xfId="0" applyNumberFormat="1" applyFont="1" applyFill="1" applyBorder="1" applyAlignment="1">
      <alignment horizontal="center" vertical="top"/>
    </xf>
    <xf numFmtId="0" fontId="4" fillId="4" borderId="14" xfId="0" applyFont="1" applyFill="1" applyBorder="1" applyAlignment="1">
      <alignment horizontal="center" shrinkToFit="1"/>
    </xf>
    <xf numFmtId="0" fontId="4" fillId="9" borderId="14" xfId="0" applyFont="1" applyFill="1" applyBorder="1" applyAlignment="1">
      <alignment horizontal="center" shrinkToFit="1"/>
    </xf>
    <xf numFmtId="165" fontId="9" fillId="8" borderId="8" xfId="0" applyNumberFormat="1" applyFont="1" applyFill="1" applyBorder="1" applyAlignment="1">
      <alignment horizontal="center" vertical="top"/>
    </xf>
    <xf numFmtId="0" fontId="4" fillId="2" borderId="4" xfId="0" applyFont="1" applyFill="1" applyBorder="1" applyAlignment="1">
      <alignment horizontal="center" vertical="center"/>
    </xf>
    <xf numFmtId="0" fontId="4" fillId="2" borderId="1" xfId="0" applyFont="1" applyFill="1" applyBorder="1" applyAlignment="1">
      <alignment horizontal="center" vertical="center" shrinkToFit="1"/>
    </xf>
    <xf numFmtId="0" fontId="4" fillId="2" borderId="4" xfId="0" applyFont="1" applyFill="1" applyBorder="1" applyAlignment="1">
      <alignment horizontal="center"/>
    </xf>
    <xf numFmtId="164" fontId="4" fillId="2" borderId="4" xfId="0" applyNumberFormat="1" applyFont="1" applyFill="1" applyBorder="1" applyAlignment="1">
      <alignment horizontal="center" vertical="center"/>
    </xf>
    <xf numFmtId="0" fontId="4" fillId="2" borderId="4" xfId="0" applyFont="1" applyFill="1" applyBorder="1" applyAlignment="1">
      <alignment vertical="center" shrinkToFit="1"/>
    </xf>
    <xf numFmtId="49" fontId="4" fillId="2" borderId="4" xfId="0" applyNumberFormat="1" applyFont="1" applyFill="1" applyBorder="1" applyAlignment="1">
      <alignment horizontal="center" vertical="center"/>
    </xf>
    <xf numFmtId="0" fontId="4" fillId="3" borderId="4" xfId="0" applyFont="1" applyFill="1" applyBorder="1" applyAlignment="1">
      <alignment horizontal="center"/>
    </xf>
    <xf numFmtId="0" fontId="4" fillId="3" borderId="4" xfId="0" applyFont="1" applyFill="1" applyBorder="1" applyAlignment="1">
      <alignment horizontal="center" vertical="center" shrinkToFit="1"/>
    </xf>
    <xf numFmtId="14" fontId="4" fillId="3" borderId="4" xfId="0" applyNumberFormat="1" applyFont="1" applyFill="1" applyBorder="1" applyAlignment="1">
      <alignment horizontal="center" vertical="top" shrinkToFit="1"/>
    </xf>
    <xf numFmtId="9" fontId="4" fillId="3" borderId="5" xfId="2" applyFont="1" applyFill="1" applyBorder="1" applyAlignment="1" applyProtection="1">
      <alignment horizontal="center" shrinkToFit="1"/>
    </xf>
    <xf numFmtId="9" fontId="4" fillId="3" borderId="14" xfId="2" applyFont="1" applyFill="1" applyBorder="1" applyAlignment="1" applyProtection="1">
      <alignment horizontal="center" shrinkToFit="1"/>
    </xf>
    <xf numFmtId="9" fontId="4" fillId="4" borderId="14" xfId="2" applyFont="1" applyFill="1" applyBorder="1" applyAlignment="1" applyProtection="1">
      <alignment horizontal="center" shrinkToFit="1"/>
    </xf>
    <xf numFmtId="9" fontId="4" fillId="4" borderId="5" xfId="2" applyFont="1" applyFill="1" applyBorder="1" applyAlignment="1" applyProtection="1">
      <alignment horizontal="center" shrinkToFit="1"/>
    </xf>
    <xf numFmtId="9" fontId="4" fillId="5" borderId="5" xfId="2" applyFont="1" applyFill="1" applyBorder="1" applyAlignment="1" applyProtection="1">
      <alignment horizontal="center" shrinkToFit="1"/>
    </xf>
    <xf numFmtId="0" fontId="9" fillId="2" borderId="6" xfId="0" applyFont="1" applyFill="1" applyBorder="1" applyAlignment="1">
      <alignment vertical="center"/>
    </xf>
    <xf numFmtId="0" fontId="9" fillId="2" borderId="6" xfId="0" applyFont="1" applyFill="1" applyBorder="1" applyAlignment="1">
      <alignment horizontal="center" vertical="center" shrinkToFit="1"/>
    </xf>
    <xf numFmtId="0" fontId="9" fillId="2" borderId="6" xfId="0" applyFont="1" applyFill="1" applyBorder="1" applyAlignment="1">
      <alignment horizontal="center"/>
    </xf>
    <xf numFmtId="164" fontId="9" fillId="2" borderId="6" xfId="0" applyNumberFormat="1" applyFont="1" applyFill="1" applyBorder="1" applyAlignment="1">
      <alignment horizontal="center" vertical="center"/>
    </xf>
    <xf numFmtId="0" fontId="9" fillId="2" borderId="6" xfId="0" applyFont="1" applyFill="1" applyBorder="1" applyAlignment="1">
      <alignment vertical="center" shrinkToFit="1"/>
    </xf>
    <xf numFmtId="0" fontId="9" fillId="2" borderId="6" xfId="0" applyFont="1" applyFill="1" applyBorder="1" applyAlignment="1">
      <alignment horizontal="center" vertical="center"/>
    </xf>
    <xf numFmtId="49" fontId="9" fillId="2" borderId="6" xfId="0" applyNumberFormat="1" applyFont="1" applyFill="1" applyBorder="1" applyAlignment="1">
      <alignment horizontal="center" vertical="center"/>
    </xf>
    <xf numFmtId="0" fontId="9" fillId="3" borderId="8" xfId="0" applyFont="1" applyFill="1" applyBorder="1" applyAlignment="1">
      <alignment horizontal="center" vertical="top" wrapText="1"/>
    </xf>
    <xf numFmtId="0" fontId="9" fillId="3" borderId="8" xfId="0" applyFont="1" applyFill="1" applyBorder="1" applyAlignment="1">
      <alignment horizontal="center" vertical="center" shrinkToFit="1"/>
    </xf>
    <xf numFmtId="14" fontId="4" fillId="3" borderId="8" xfId="0" applyNumberFormat="1" applyFont="1" applyFill="1" applyBorder="1" applyAlignment="1">
      <alignment horizontal="center" vertical="top" shrinkToFit="1"/>
    </xf>
    <xf numFmtId="165" fontId="4" fillId="3" borderId="8" xfId="0" applyNumberFormat="1" applyFont="1" applyFill="1" applyBorder="1" applyAlignment="1">
      <alignment horizontal="center" vertical="top" shrinkToFit="1"/>
    </xf>
    <xf numFmtId="165" fontId="4" fillId="3" borderId="8" xfId="0" applyNumberFormat="1" applyFont="1" applyFill="1" applyBorder="1" applyAlignment="1">
      <alignment horizontal="center" vertical="top"/>
    </xf>
    <xf numFmtId="166" fontId="4" fillId="3" borderId="8" xfId="0" applyNumberFormat="1" applyFont="1" applyFill="1" applyBorder="1" applyAlignment="1">
      <alignment horizontal="center" shrinkToFit="1"/>
    </xf>
    <xf numFmtId="166" fontId="4" fillId="4" borderId="8" xfId="0" applyNumberFormat="1" applyFont="1" applyFill="1" applyBorder="1" applyAlignment="1">
      <alignment horizontal="center" shrinkToFit="1"/>
    </xf>
    <xf numFmtId="166" fontId="4" fillId="5" borderId="8" xfId="0" applyNumberFormat="1" applyFont="1" applyFill="1" applyBorder="1" applyAlignment="1">
      <alignment horizontal="center" shrinkToFit="1"/>
    </xf>
    <xf numFmtId="0" fontId="9" fillId="0" borderId="6" xfId="0" applyFont="1" applyBorder="1" applyAlignment="1">
      <alignment horizontal="right" vertical="top" wrapText="1"/>
    </xf>
    <xf numFmtId="0" fontId="8" fillId="0" borderId="0" xfId="0" applyFont="1" applyAlignment="1">
      <alignment horizontal="center"/>
    </xf>
    <xf numFmtId="165" fontId="4" fillId="8" borderId="8" xfId="0" applyNumberFormat="1" applyFont="1" applyFill="1" applyBorder="1" applyAlignment="1">
      <alignment horizontal="center" vertical="top"/>
    </xf>
    <xf numFmtId="0" fontId="4" fillId="2" borderId="5"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3" borderId="4" xfId="0" applyFont="1" applyFill="1" applyBorder="1" applyAlignment="1">
      <alignment horizontal="center" vertical="center" wrapText="1"/>
    </xf>
    <xf numFmtId="165" fontId="4" fillId="3" borderId="4" xfId="0" applyNumberFormat="1" applyFont="1" applyFill="1" applyBorder="1" applyAlignment="1">
      <alignment horizontal="center" vertical="top" shrinkToFit="1"/>
    </xf>
    <xf numFmtId="6" fontId="4" fillId="3" borderId="5" xfId="0" applyNumberFormat="1" applyFont="1" applyFill="1" applyBorder="1" applyAlignment="1">
      <alignment horizontal="center" vertical="center" shrinkToFit="1"/>
    </xf>
    <xf numFmtId="0" fontId="4" fillId="3" borderId="5" xfId="0" applyFont="1" applyFill="1" applyBorder="1" applyAlignment="1">
      <alignment horizontal="center" vertical="center" shrinkToFit="1"/>
    </xf>
    <xf numFmtId="0" fontId="4" fillId="4" borderId="5" xfId="0" applyFont="1" applyFill="1" applyBorder="1" applyAlignment="1">
      <alignment horizontal="center" vertical="center" shrinkToFit="1"/>
    </xf>
    <xf numFmtId="6" fontId="4" fillId="4" borderId="5" xfId="0" applyNumberFormat="1" applyFont="1" applyFill="1" applyBorder="1" applyAlignment="1">
      <alignment horizontal="center" vertical="center" shrinkToFit="1"/>
    </xf>
    <xf numFmtId="6" fontId="4" fillId="5" borderId="5" xfId="0" applyNumberFormat="1" applyFont="1" applyFill="1" applyBorder="1" applyAlignment="1">
      <alignment horizontal="center" vertical="center" shrinkToFit="1"/>
    </xf>
    <xf numFmtId="0" fontId="9" fillId="0" borderId="5" xfId="0" applyFont="1" applyBorder="1" applyAlignment="1">
      <alignment horizontal="center" vertical="top" wrapText="1"/>
    </xf>
    <xf numFmtId="0" fontId="6" fillId="7" borderId="5" xfId="0" applyFont="1" applyFill="1" applyBorder="1" applyAlignment="1">
      <alignment horizontal="center" vertical="center" wrapText="1"/>
    </xf>
    <xf numFmtId="0" fontId="8" fillId="0" borderId="5" xfId="0" applyFont="1" applyBorder="1" applyAlignment="1">
      <alignment horizontal="center"/>
    </xf>
    <xf numFmtId="0" fontId="11" fillId="10" borderId="5" xfId="0" applyFont="1" applyFill="1" applyBorder="1" applyAlignment="1">
      <alignment horizontal="left" vertical="center" indent="1"/>
    </xf>
    <xf numFmtId="164" fontId="11" fillId="0" borderId="5" xfId="0" applyNumberFormat="1" applyFont="1" applyBorder="1" applyAlignment="1">
      <alignment horizontal="left" vertical="center" indent="1"/>
    </xf>
    <xf numFmtId="49" fontId="11" fillId="0" borderId="5" xfId="0" applyNumberFormat="1" applyFont="1" applyBorder="1" applyAlignment="1">
      <alignment horizontal="left" vertical="center" indent="1"/>
    </xf>
    <xf numFmtId="7" fontId="11" fillId="0" borderId="5" xfId="0" applyNumberFormat="1" applyFont="1" applyBorder="1" applyAlignment="1">
      <alignment horizontal="center" vertical="center" wrapText="1"/>
    </xf>
    <xf numFmtId="7" fontId="11" fillId="0" borderId="5" xfId="0" applyNumberFormat="1" applyFont="1" applyBorder="1" applyAlignment="1">
      <alignment vertical="center" shrinkToFit="1"/>
    </xf>
    <xf numFmtId="165" fontId="11" fillId="0" borderId="5" xfId="0" applyNumberFormat="1" applyFont="1" applyBorder="1" applyAlignment="1">
      <alignment horizontal="center" vertical="center" wrapText="1"/>
    </xf>
    <xf numFmtId="0" fontId="8" fillId="0" borderId="5" xfId="0" applyFont="1" applyBorder="1" applyAlignment="1">
      <alignment horizontal="center" vertical="center" shrinkToFit="1"/>
    </xf>
    <xf numFmtId="165" fontId="11" fillId="0" borderId="5" xfId="0" applyNumberFormat="1" applyFont="1" applyBorder="1" applyAlignment="1">
      <alignment horizontal="center" vertical="center" shrinkToFit="1"/>
    </xf>
    <xf numFmtId="166" fontId="9" fillId="0" borderId="5" xfId="0" applyNumberFormat="1" applyFont="1" applyBorder="1" applyAlignment="1" applyProtection="1">
      <alignment horizontal="right" vertical="center"/>
      <protection locked="0"/>
    </xf>
    <xf numFmtId="166" fontId="11" fillId="0" borderId="5" xfId="0" applyNumberFormat="1" applyFont="1" applyBorder="1" applyAlignment="1">
      <alignment horizontal="right" vertical="center"/>
    </xf>
    <xf numFmtId="166" fontId="8" fillId="0" borderId="5" xfId="0" applyNumberFormat="1" applyFont="1" applyBorder="1" applyAlignment="1">
      <alignment horizontal="right" vertical="center"/>
    </xf>
    <xf numFmtId="166" fontId="11" fillId="0" borderId="5" xfId="0" applyNumberFormat="1" applyFont="1" applyBorder="1" applyAlignment="1">
      <alignment vertical="center" wrapText="1"/>
    </xf>
    <xf numFmtId="166" fontId="8" fillId="10" borderId="5" xfId="0" applyNumberFormat="1" applyFont="1" applyFill="1" applyBorder="1" applyAlignment="1">
      <alignment horizontal="right" vertical="center"/>
    </xf>
    <xf numFmtId="166" fontId="11" fillId="0" borderId="5" xfId="0" applyNumberFormat="1" applyFont="1" applyBorder="1" applyAlignment="1">
      <alignment horizontal="right" vertical="center" shrinkToFit="1"/>
    </xf>
    <xf numFmtId="166" fontId="8" fillId="0" borderId="5" xfId="0" applyNumberFormat="1" applyFont="1" applyBorder="1" applyAlignment="1">
      <alignment horizontal="right" vertical="center" shrinkToFit="1"/>
    </xf>
    <xf numFmtId="0" fontId="9" fillId="0" borderId="5" xfId="0" applyFont="1" applyBorder="1" applyAlignment="1" applyProtection="1">
      <alignment horizontal="left" vertical="top" wrapText="1"/>
      <protection locked="0"/>
    </xf>
    <xf numFmtId="7" fontId="11" fillId="0" borderId="5" xfId="0" applyNumberFormat="1" applyFont="1" applyBorder="1" applyAlignment="1">
      <alignment horizontal="right" vertical="center" wrapText="1"/>
    </xf>
    <xf numFmtId="13" fontId="11" fillId="0" borderId="5" xfId="0" applyNumberFormat="1" applyFont="1" applyBorder="1" applyAlignment="1">
      <alignment horizontal="right" vertical="center" wrapText="1"/>
    </xf>
    <xf numFmtId="165" fontId="9" fillId="0" borderId="5" xfId="0" applyNumberFormat="1" applyFont="1" applyBorder="1" applyAlignment="1" applyProtection="1">
      <alignment horizontal="center" vertical="center" wrapText="1"/>
      <protection locked="0"/>
    </xf>
    <xf numFmtId="0" fontId="8" fillId="0" borderId="0" xfId="0" applyFont="1" applyAlignment="1">
      <alignment vertical="center"/>
    </xf>
    <xf numFmtId="0" fontId="0" fillId="11" borderId="0" xfId="0" applyFill="1"/>
    <xf numFmtId="0" fontId="9" fillId="0" borderId="5" xfId="3" applyFont="1" applyBorder="1" applyAlignment="1" applyProtection="1">
      <alignment horizontal="center"/>
      <protection locked="0"/>
    </xf>
    <xf numFmtId="164" fontId="11" fillId="0" borderId="5" xfId="0" applyNumberFormat="1" applyFont="1" applyBorder="1" applyAlignment="1">
      <alignment horizontal="center" vertical="center"/>
    </xf>
    <xf numFmtId="1" fontId="9" fillId="12" borderId="5" xfId="3" quotePrefix="1" applyNumberFormat="1" applyFont="1" applyFill="1" applyBorder="1" applyAlignment="1" applyProtection="1">
      <alignment horizontal="left" vertical="center" indent="1"/>
      <protection locked="0"/>
    </xf>
    <xf numFmtId="164" fontId="9" fillId="0" borderId="5" xfId="3" applyNumberFormat="1" applyFont="1" applyBorder="1" applyAlignment="1" applyProtection="1">
      <alignment horizontal="left" vertical="center" indent="1"/>
      <protection locked="0"/>
    </xf>
    <xf numFmtId="49" fontId="9" fillId="0" borderId="5" xfId="3" applyNumberFormat="1" applyFont="1" applyBorder="1" applyAlignment="1" applyProtection="1">
      <alignment horizontal="left" vertical="center" indent="1"/>
      <protection locked="0"/>
    </xf>
    <xf numFmtId="0" fontId="9" fillId="0" borderId="5" xfId="3" applyFont="1" applyBorder="1" applyAlignment="1" applyProtection="1">
      <alignment horizontal="center" vertical="center" wrapText="1"/>
      <protection locked="0"/>
    </xf>
    <xf numFmtId="0" fontId="9" fillId="0" borderId="5" xfId="3" applyFont="1" applyBorder="1" applyAlignment="1" applyProtection="1">
      <alignment horizontal="left" vertical="center" shrinkToFit="1"/>
      <protection locked="0"/>
    </xf>
    <xf numFmtId="0" fontId="8" fillId="0" borderId="5" xfId="0" applyFont="1" applyBorder="1" applyAlignment="1">
      <alignment horizontal="center" vertical="center"/>
    </xf>
    <xf numFmtId="165" fontId="9" fillId="0" borderId="5" xfId="0" applyNumberFormat="1" applyFont="1" applyBorder="1" applyAlignment="1" applyProtection="1">
      <alignment horizontal="center" vertical="center" shrinkToFit="1"/>
      <protection locked="0"/>
    </xf>
    <xf numFmtId="166" fontId="9" fillId="12" borderId="5" xfId="1" applyNumberFormat="1" applyFont="1" applyFill="1" applyBorder="1" applyAlignment="1" applyProtection="1">
      <alignment horizontal="right" vertical="center"/>
      <protection locked="0"/>
    </xf>
    <xf numFmtId="166" fontId="9" fillId="0" borderId="5" xfId="1" applyNumberFormat="1" applyFont="1" applyFill="1" applyBorder="1" applyAlignment="1" applyProtection="1">
      <alignment horizontal="right" vertical="center"/>
      <protection locked="0"/>
    </xf>
    <xf numFmtId="166" fontId="9" fillId="0" borderId="5" xfId="0" applyNumberFormat="1" applyFont="1" applyBorder="1" applyAlignment="1" applyProtection="1">
      <alignment vertical="center" wrapText="1"/>
      <protection locked="0"/>
    </xf>
    <xf numFmtId="0" fontId="9" fillId="0" borderId="5" xfId="0" applyFont="1" applyBorder="1" applyAlignment="1" applyProtection="1">
      <alignment horizontal="center" vertical="center"/>
      <protection locked="0"/>
    </xf>
    <xf numFmtId="14" fontId="9" fillId="0" borderId="5" xfId="0" applyNumberFormat="1" applyFont="1" applyBorder="1" applyAlignment="1" applyProtection="1">
      <alignment horizontal="center" vertical="center"/>
      <protection locked="0"/>
    </xf>
    <xf numFmtId="13" fontId="11" fillId="0" borderId="5" xfId="0" applyNumberFormat="1" applyFont="1" applyBorder="1" applyAlignment="1">
      <alignment horizontal="center" vertical="center"/>
    </xf>
    <xf numFmtId="0" fontId="0" fillId="3" borderId="0" xfId="0" applyFill="1"/>
    <xf numFmtId="0" fontId="8" fillId="0" borderId="5" xfId="0" applyFont="1" applyBorder="1" applyAlignment="1">
      <alignment vertical="center"/>
    </xf>
    <xf numFmtId="1" fontId="9" fillId="5" borderId="5" xfId="3" quotePrefix="1" applyNumberFormat="1" applyFont="1" applyFill="1" applyBorder="1" applyAlignment="1" applyProtection="1">
      <alignment horizontal="left" vertical="center" indent="1"/>
      <protection locked="0"/>
    </xf>
    <xf numFmtId="166" fontId="9" fillId="5" borderId="5" xfId="0" applyNumberFormat="1" applyFont="1" applyFill="1" applyBorder="1" applyAlignment="1" applyProtection="1">
      <alignment vertical="center" wrapText="1"/>
      <protection locked="0"/>
    </xf>
    <xf numFmtId="1" fontId="9" fillId="10" borderId="5" xfId="3" quotePrefix="1" applyNumberFormat="1" applyFont="1" applyFill="1" applyBorder="1" applyAlignment="1" applyProtection="1">
      <alignment horizontal="left" vertical="center" indent="1"/>
      <protection locked="0"/>
    </xf>
    <xf numFmtId="14" fontId="8" fillId="0" borderId="5" xfId="0" applyNumberFormat="1" applyFont="1" applyBorder="1" applyAlignment="1">
      <alignment horizontal="center" vertical="center"/>
    </xf>
    <xf numFmtId="166" fontId="9" fillId="10" borderId="5" xfId="1" applyNumberFormat="1" applyFont="1" applyFill="1" applyBorder="1" applyAlignment="1" applyProtection="1">
      <alignment horizontal="right" vertical="center"/>
      <protection locked="0"/>
    </xf>
    <xf numFmtId="166" fontId="9" fillId="13" borderId="5" xfId="1" applyNumberFormat="1" applyFont="1" applyFill="1" applyBorder="1" applyAlignment="1" applyProtection="1">
      <alignment horizontal="right" vertical="center"/>
      <protection locked="0"/>
    </xf>
    <xf numFmtId="0" fontId="11" fillId="12" borderId="5" xfId="0" applyFont="1" applyFill="1" applyBorder="1" applyAlignment="1">
      <alignment horizontal="left" vertical="center" indent="1"/>
    </xf>
    <xf numFmtId="0" fontId="8" fillId="15" borderId="5" xfId="0" applyFont="1" applyFill="1" applyBorder="1" applyAlignment="1">
      <alignment horizontal="center" vertical="center"/>
    </xf>
    <xf numFmtId="165" fontId="9" fillId="15" borderId="5" xfId="0" applyNumberFormat="1" applyFont="1" applyFill="1" applyBorder="1" applyAlignment="1" applyProtection="1">
      <alignment horizontal="center" vertical="center" shrinkToFit="1"/>
      <protection locked="0"/>
    </xf>
    <xf numFmtId="166" fontId="11" fillId="12" borderId="5" xfId="0" applyNumberFormat="1" applyFont="1" applyFill="1" applyBorder="1" applyAlignment="1">
      <alignment horizontal="right" vertical="center"/>
    </xf>
    <xf numFmtId="166" fontId="8" fillId="13" borderId="5" xfId="0" applyNumberFormat="1" applyFont="1" applyFill="1" applyBorder="1" applyAlignment="1">
      <alignment horizontal="right" vertical="center"/>
    </xf>
    <xf numFmtId="0" fontId="11" fillId="5" borderId="5" xfId="0" applyFont="1" applyFill="1" applyBorder="1" applyAlignment="1">
      <alignment horizontal="left" vertical="center" indent="1"/>
    </xf>
    <xf numFmtId="166" fontId="11" fillId="5" borderId="5" xfId="0" applyNumberFormat="1" applyFont="1" applyFill="1" applyBorder="1" applyAlignment="1">
      <alignment vertical="center" wrapText="1"/>
    </xf>
    <xf numFmtId="0" fontId="9" fillId="0" borderId="5" xfId="0" applyFont="1" applyBorder="1" applyAlignment="1" applyProtection="1">
      <alignment horizontal="left" vertical="top" wrapText="1" shrinkToFit="1"/>
      <protection locked="0"/>
    </xf>
    <xf numFmtId="1" fontId="9" fillId="16" borderId="5" xfId="3" quotePrefix="1" applyNumberFormat="1" applyFont="1" applyFill="1" applyBorder="1" applyAlignment="1" applyProtection="1">
      <alignment horizontal="left" vertical="center" indent="1"/>
      <protection locked="0"/>
    </xf>
    <xf numFmtId="166" fontId="9" fillId="16" borderId="5" xfId="1" applyNumberFormat="1" applyFont="1" applyFill="1" applyBorder="1" applyAlignment="1" applyProtection="1">
      <alignment horizontal="right" vertical="center"/>
      <protection locked="0"/>
    </xf>
    <xf numFmtId="166" fontId="9" fillId="0" borderId="5" xfId="1" applyNumberFormat="1" applyFont="1" applyFill="1" applyBorder="1" applyAlignment="1" applyProtection="1">
      <alignment vertical="center"/>
      <protection locked="0"/>
    </xf>
    <xf numFmtId="166" fontId="9" fillId="0" borderId="5" xfId="1" applyNumberFormat="1" applyFont="1" applyFill="1" applyBorder="1" applyAlignment="1" applyProtection="1">
      <alignment horizontal="right" vertical="center" shrinkToFit="1"/>
      <protection locked="0"/>
    </xf>
    <xf numFmtId="9" fontId="11" fillId="0" borderId="5" xfId="0" applyNumberFormat="1" applyFont="1" applyBorder="1" applyAlignment="1">
      <alignment horizontal="left" vertical="top" wrapText="1"/>
    </xf>
    <xf numFmtId="14" fontId="9" fillId="0" borderId="5" xfId="0" applyNumberFormat="1" applyFont="1" applyBorder="1" applyAlignment="1" applyProtection="1">
      <alignment horizontal="right" vertical="center" wrapText="1"/>
      <protection locked="0"/>
    </xf>
    <xf numFmtId="0" fontId="9" fillId="12" borderId="5" xfId="0" applyFont="1" applyFill="1" applyBorder="1" applyAlignment="1">
      <alignment horizontal="left" vertical="center" indent="1"/>
    </xf>
    <xf numFmtId="164" fontId="9" fillId="0" borderId="5" xfId="0" applyNumberFormat="1" applyFont="1" applyBorder="1" applyAlignment="1">
      <alignment horizontal="left" vertical="center" indent="1"/>
    </xf>
    <xf numFmtId="165" fontId="9" fillId="0" borderId="5" xfId="0" applyNumberFormat="1" applyFont="1" applyBorder="1" applyAlignment="1">
      <alignment horizontal="center" vertical="center" wrapText="1"/>
    </xf>
    <xf numFmtId="0" fontId="9" fillId="0" borderId="5" xfId="0" applyFont="1" applyBorder="1" applyAlignment="1">
      <alignment horizontal="center" vertical="center"/>
    </xf>
    <xf numFmtId="166" fontId="14" fillId="12" borderId="5" xfId="1" applyNumberFormat="1" applyFont="1" applyFill="1" applyBorder="1" applyAlignment="1" applyProtection="1">
      <alignment horizontal="right" vertical="center"/>
      <protection locked="0"/>
    </xf>
    <xf numFmtId="166" fontId="14" fillId="0" borderId="5" xfId="1" applyNumberFormat="1" applyFont="1" applyFill="1" applyBorder="1" applyAlignment="1" applyProtection="1">
      <alignment horizontal="right" vertical="center"/>
      <protection locked="0"/>
    </xf>
    <xf numFmtId="166" fontId="9" fillId="0" borderId="5" xfId="0" applyNumberFormat="1" applyFont="1" applyBorder="1" applyAlignment="1">
      <alignment horizontal="right" vertical="center"/>
    </xf>
    <xf numFmtId="166" fontId="14" fillId="0" borderId="5" xfId="1" applyNumberFormat="1" applyFont="1" applyFill="1" applyBorder="1" applyAlignment="1" applyProtection="1">
      <alignment vertical="center"/>
      <protection locked="0"/>
    </xf>
    <xf numFmtId="9" fontId="9" fillId="0" borderId="5" xfId="0" applyNumberFormat="1" applyFont="1" applyBorder="1" applyAlignment="1">
      <alignment horizontal="left" vertical="top" wrapText="1"/>
    </xf>
    <xf numFmtId="13" fontId="9" fillId="0" borderId="5" xfId="0" applyNumberFormat="1" applyFont="1" applyBorder="1" applyAlignment="1">
      <alignment horizontal="right" vertical="center" wrapText="1"/>
    </xf>
    <xf numFmtId="0" fontId="9" fillId="0" borderId="5" xfId="0" applyFont="1" applyBorder="1" applyAlignment="1">
      <alignment horizontal="center"/>
    </xf>
    <xf numFmtId="0" fontId="9" fillId="0" borderId="0" xfId="0" applyFont="1"/>
    <xf numFmtId="0" fontId="14" fillId="0" borderId="0" xfId="0" applyFont="1"/>
    <xf numFmtId="0" fontId="13" fillId="0" borderId="0" xfId="0" applyFont="1"/>
    <xf numFmtId="166" fontId="9" fillId="5" borderId="5" xfId="1" applyNumberFormat="1" applyFont="1" applyFill="1" applyBorder="1" applyAlignment="1" applyProtection="1">
      <alignment vertical="center"/>
      <protection locked="0"/>
    </xf>
    <xf numFmtId="0" fontId="8" fillId="0" borderId="8" xfId="0" applyFont="1" applyBorder="1"/>
    <xf numFmtId="0" fontId="8" fillId="8" borderId="5" xfId="0" applyFont="1" applyFill="1" applyBorder="1" applyAlignment="1">
      <alignment horizontal="center" vertical="center"/>
    </xf>
    <xf numFmtId="165" fontId="11" fillId="8" borderId="5" xfId="0" applyNumberFormat="1" applyFont="1" applyFill="1" applyBorder="1" applyAlignment="1">
      <alignment horizontal="center" vertical="center" shrinkToFit="1"/>
    </xf>
    <xf numFmtId="0" fontId="11" fillId="16" borderId="5" xfId="0" applyFont="1" applyFill="1" applyBorder="1" applyAlignment="1">
      <alignment horizontal="left" vertical="center" indent="1"/>
    </xf>
    <xf numFmtId="1" fontId="9" fillId="13" borderId="5" xfId="3" quotePrefix="1" applyNumberFormat="1" applyFont="1" applyFill="1" applyBorder="1" applyAlignment="1" applyProtection="1">
      <alignment horizontal="left" vertical="center" indent="1"/>
      <protection locked="0"/>
    </xf>
    <xf numFmtId="0" fontId="11" fillId="0" borderId="5" xfId="0" applyFont="1" applyBorder="1" applyAlignment="1">
      <alignment shrinkToFit="1"/>
    </xf>
    <xf numFmtId="7" fontId="11" fillId="0" borderId="5" xfId="0" applyNumberFormat="1" applyFont="1" applyBorder="1" applyAlignment="1">
      <alignment horizontal="center" vertical="center" shrinkToFit="1"/>
    </xf>
    <xf numFmtId="0" fontId="11" fillId="0" borderId="5" xfId="0" applyFont="1" applyBorder="1" applyAlignment="1">
      <alignment horizontal="left" vertical="center" shrinkToFit="1"/>
    </xf>
    <xf numFmtId="166" fontId="9" fillId="0" borderId="5" xfId="0" applyNumberFormat="1" applyFont="1" applyBorder="1" applyAlignment="1">
      <alignment vertical="center" wrapText="1"/>
    </xf>
    <xf numFmtId="166" fontId="9" fillId="16" borderId="5" xfId="0" applyNumberFormat="1" applyFont="1" applyFill="1" applyBorder="1" applyAlignment="1">
      <alignment vertical="center" wrapText="1"/>
    </xf>
    <xf numFmtId="1" fontId="11" fillId="0" borderId="5" xfId="0" applyNumberFormat="1" applyFont="1" applyBorder="1" applyAlignment="1">
      <alignment horizontal="left" vertical="top" wrapText="1"/>
    </xf>
    <xf numFmtId="14" fontId="11" fillId="0" borderId="5" xfId="0" applyNumberFormat="1" applyFont="1" applyBorder="1" applyAlignment="1">
      <alignment horizontal="right" vertical="center" wrapText="1"/>
    </xf>
    <xf numFmtId="166" fontId="9" fillId="12" borderId="5" xfId="0" applyNumberFormat="1" applyFont="1" applyFill="1" applyBorder="1" applyAlignment="1">
      <alignment horizontal="right" vertical="center"/>
    </xf>
    <xf numFmtId="0" fontId="9" fillId="12" borderId="5" xfId="3" applyFont="1" applyFill="1" applyBorder="1" applyAlignment="1" applyProtection="1">
      <alignment horizontal="left" vertical="center" indent="1"/>
      <protection locked="0"/>
    </xf>
    <xf numFmtId="5" fontId="11" fillId="0" borderId="5" xfId="0" applyNumberFormat="1" applyFont="1" applyBorder="1" applyAlignment="1">
      <alignment horizontal="center" vertical="center" wrapText="1"/>
    </xf>
    <xf numFmtId="166" fontId="11" fillId="13" borderId="5" xfId="0" applyNumberFormat="1" applyFont="1" applyFill="1" applyBorder="1" applyAlignment="1">
      <alignment vertical="center" wrapText="1"/>
    </xf>
    <xf numFmtId="5" fontId="11" fillId="0" borderId="5" xfId="0" applyNumberFormat="1" applyFont="1" applyBorder="1" applyAlignment="1">
      <alignment horizontal="left" vertical="top" wrapText="1"/>
    </xf>
    <xf numFmtId="0" fontId="8" fillId="0" borderId="5" xfId="0" applyFont="1" applyBorder="1" applyAlignment="1">
      <alignment horizontal="right" vertical="center" wrapText="1"/>
    </xf>
    <xf numFmtId="14" fontId="8" fillId="0" borderId="5" xfId="0" applyNumberFormat="1" applyFont="1" applyBorder="1" applyAlignment="1">
      <alignment horizontal="right" vertical="center" wrapText="1"/>
    </xf>
    <xf numFmtId="0" fontId="0" fillId="8" borderId="0" xfId="0" applyFill="1"/>
    <xf numFmtId="0" fontId="11" fillId="13" borderId="5" xfId="0" applyFont="1" applyFill="1" applyBorder="1" applyAlignment="1">
      <alignment horizontal="left" vertical="center" indent="1"/>
    </xf>
    <xf numFmtId="165" fontId="9" fillId="8" borderId="5" xfId="0" applyNumberFormat="1" applyFont="1" applyFill="1" applyBorder="1" applyAlignment="1" applyProtection="1">
      <alignment horizontal="center" vertical="center" shrinkToFit="1"/>
      <protection locked="0"/>
    </xf>
    <xf numFmtId="3" fontId="9" fillId="0" borderId="5" xfId="0" applyNumberFormat="1" applyFont="1" applyBorder="1" applyAlignment="1" applyProtection="1">
      <alignment horizontal="center" vertical="center" shrinkToFit="1"/>
      <protection locked="0"/>
    </xf>
    <xf numFmtId="0" fontId="8" fillId="0" borderId="5" xfId="0" applyFont="1" applyBorder="1" applyAlignment="1">
      <alignment horizontal="left" vertical="top" wrapText="1"/>
    </xf>
    <xf numFmtId="0" fontId="9" fillId="10" borderId="5" xfId="3" applyFont="1" applyFill="1" applyBorder="1" applyAlignment="1" applyProtection="1">
      <alignment horizontal="left" vertical="center" indent="1"/>
      <protection locked="0"/>
    </xf>
    <xf numFmtId="0" fontId="8" fillId="0" borderId="5" xfId="0" applyFont="1" applyBorder="1" applyAlignment="1">
      <alignment horizontal="left" vertical="center" shrinkToFit="1"/>
    </xf>
    <xf numFmtId="165" fontId="8" fillId="0" borderId="5" xfId="0" applyNumberFormat="1" applyFont="1" applyBorder="1" applyAlignment="1">
      <alignment horizontal="center" vertical="center" shrinkToFit="1"/>
    </xf>
    <xf numFmtId="166" fontId="15" fillId="0" borderId="5" xfId="0" applyNumberFormat="1" applyFont="1" applyBorder="1" applyAlignment="1">
      <alignment horizontal="right" vertical="center"/>
    </xf>
    <xf numFmtId="0" fontId="8" fillId="0" borderId="5" xfId="0" applyFont="1" applyBorder="1" applyAlignment="1">
      <alignment horizontal="left" vertical="top" wrapText="1" shrinkToFit="1"/>
    </xf>
    <xf numFmtId="0" fontId="8" fillId="8" borderId="5" xfId="0" applyFont="1" applyFill="1" applyBorder="1" applyAlignment="1">
      <alignment horizontal="center" vertical="center" shrinkToFit="1"/>
    </xf>
    <xf numFmtId="165" fontId="11" fillId="18" borderId="5" xfId="0" applyNumberFormat="1" applyFont="1" applyFill="1" applyBorder="1" applyAlignment="1">
      <alignment horizontal="center" vertical="center" shrinkToFit="1"/>
    </xf>
    <xf numFmtId="165" fontId="11" fillId="18" borderId="5" xfId="0" applyNumberFormat="1" applyFont="1" applyFill="1" applyBorder="1" applyAlignment="1">
      <alignment horizontal="center" vertical="center" wrapText="1"/>
    </xf>
    <xf numFmtId="166" fontId="11" fillId="16" borderId="5" xfId="0" applyNumberFormat="1" applyFont="1" applyFill="1" applyBorder="1" applyAlignment="1">
      <alignment vertical="center" wrapText="1"/>
    </xf>
    <xf numFmtId="7" fontId="9" fillId="0" borderId="5" xfId="0" applyNumberFormat="1" applyFont="1" applyBorder="1" applyAlignment="1">
      <alignment horizontal="center" vertical="center" shrinkToFit="1"/>
    </xf>
    <xf numFmtId="1" fontId="11" fillId="0" borderId="5" xfId="0" applyNumberFormat="1" applyFont="1" applyBorder="1" applyAlignment="1">
      <alignment horizontal="left" vertical="top" wrapText="1" shrinkToFit="1"/>
    </xf>
    <xf numFmtId="7" fontId="11" fillId="0" borderId="5" xfId="0" applyNumberFormat="1" applyFont="1" applyBorder="1" applyAlignment="1">
      <alignment horizontal="center" vertical="center"/>
    </xf>
    <xf numFmtId="14" fontId="11" fillId="0" borderId="5" xfId="0" applyNumberFormat="1" applyFont="1" applyBorder="1" applyAlignment="1">
      <alignment horizontal="center" vertical="center"/>
    </xf>
    <xf numFmtId="166" fontId="9" fillId="0" borderId="5" xfId="3" applyNumberFormat="1" applyFont="1" applyBorder="1" applyAlignment="1" applyProtection="1">
      <alignment horizontal="right" vertical="center"/>
      <protection locked="0"/>
    </xf>
    <xf numFmtId="0" fontId="9" fillId="0" borderId="5" xfId="0" applyFont="1" applyBorder="1" applyAlignment="1" applyProtection="1">
      <alignment horizontal="left" vertical="center" shrinkToFit="1"/>
      <protection locked="0"/>
    </xf>
    <xf numFmtId="5" fontId="11" fillId="0" borderId="5" xfId="0" applyNumberFormat="1" applyFont="1" applyBorder="1" applyAlignment="1">
      <alignment horizontal="right" vertical="center" wrapText="1"/>
    </xf>
    <xf numFmtId="166" fontId="9" fillId="0" borderId="5" xfId="3" applyNumberFormat="1" applyFont="1" applyBorder="1" applyAlignment="1" applyProtection="1">
      <alignment horizontal="right" vertical="center" shrinkToFit="1"/>
      <protection locked="0"/>
    </xf>
    <xf numFmtId="5" fontId="11" fillId="0" borderId="5" xfId="0" applyNumberFormat="1" applyFont="1" applyBorder="1" applyAlignment="1">
      <alignment horizontal="left" vertical="center" shrinkToFit="1"/>
    </xf>
    <xf numFmtId="166" fontId="11" fillId="10" borderId="5" xfId="0" applyNumberFormat="1" applyFont="1" applyFill="1" applyBorder="1" applyAlignment="1">
      <alignment horizontal="right" vertical="center"/>
    </xf>
    <xf numFmtId="5" fontId="9" fillId="0" borderId="5" xfId="0" applyNumberFormat="1" applyFont="1" applyBorder="1" applyAlignment="1">
      <alignment horizontal="left" vertical="top" wrapText="1" shrinkToFit="1"/>
    </xf>
    <xf numFmtId="14" fontId="9" fillId="0" borderId="5" xfId="0" applyNumberFormat="1" applyFont="1" applyBorder="1" applyAlignment="1">
      <alignment horizontal="right" vertical="center" wrapText="1"/>
    </xf>
    <xf numFmtId="166" fontId="9" fillId="0" borderId="5" xfId="0" applyNumberFormat="1" applyFont="1" applyBorder="1" applyAlignment="1" applyProtection="1">
      <alignment horizontal="right" vertical="center" shrinkToFit="1"/>
      <protection locked="0"/>
    </xf>
    <xf numFmtId="7" fontId="11" fillId="0" borderId="8" xfId="0" applyNumberFormat="1" applyFont="1" applyBorder="1" applyAlignment="1">
      <alignment vertical="center" shrinkToFit="1"/>
    </xf>
    <xf numFmtId="14" fontId="8" fillId="0" borderId="5" xfId="0" applyNumberFormat="1" applyFont="1" applyBorder="1" applyAlignment="1">
      <alignment horizontal="center" vertical="center" shrinkToFit="1"/>
    </xf>
    <xf numFmtId="7" fontId="9" fillId="0" borderId="5" xfId="0" applyNumberFormat="1" applyFont="1" applyBorder="1" applyAlignment="1">
      <alignment horizontal="center" vertical="center" wrapText="1"/>
    </xf>
    <xf numFmtId="7" fontId="9" fillId="0" borderId="8" xfId="0" applyNumberFormat="1" applyFont="1" applyBorder="1" applyAlignment="1">
      <alignment vertical="center" shrinkToFit="1"/>
    </xf>
    <xf numFmtId="165" fontId="11" fillId="0" borderId="5" xfId="0" applyNumberFormat="1" applyFont="1" applyBorder="1" applyAlignment="1">
      <alignment horizontal="center" vertical="top" wrapText="1"/>
    </xf>
    <xf numFmtId="165" fontId="16" fillId="0" borderId="5" xfId="0" applyNumberFormat="1" applyFont="1" applyBorder="1" applyAlignment="1" applyProtection="1">
      <alignment horizontal="center" vertical="center" wrapText="1"/>
      <protection locked="0"/>
    </xf>
    <xf numFmtId="0" fontId="16" fillId="0" borderId="5" xfId="0" applyFont="1" applyBorder="1" applyAlignment="1">
      <alignment horizontal="center" vertical="center"/>
    </xf>
    <xf numFmtId="165" fontId="16" fillId="0" borderId="5" xfId="0" applyNumberFormat="1" applyFont="1" applyBorder="1" applyAlignment="1" applyProtection="1">
      <alignment horizontal="center" vertical="center" shrinkToFit="1"/>
      <protection locked="0"/>
    </xf>
    <xf numFmtId="0" fontId="9" fillId="8" borderId="5" xfId="0" applyFont="1" applyFill="1" applyBorder="1" applyAlignment="1">
      <alignment horizontal="center" vertical="center"/>
    </xf>
    <xf numFmtId="0" fontId="8" fillId="10" borderId="5" xfId="0" applyFont="1" applyFill="1" applyBorder="1" applyAlignment="1">
      <alignment horizontal="center" vertical="center" shrinkToFit="1"/>
    </xf>
    <xf numFmtId="165" fontId="9" fillId="10" borderId="5" xfId="0" applyNumberFormat="1" applyFont="1" applyFill="1" applyBorder="1" applyAlignment="1" applyProtection="1">
      <alignment horizontal="center" vertical="center" shrinkToFit="1"/>
      <protection locked="0"/>
    </xf>
    <xf numFmtId="0" fontId="16" fillId="0" borderId="5" xfId="0" applyFont="1" applyBorder="1" applyAlignment="1" applyProtection="1">
      <alignment horizontal="left" vertical="top" wrapText="1"/>
      <protection locked="0"/>
    </xf>
    <xf numFmtId="0" fontId="14" fillId="0" borderId="5" xfId="3" applyFont="1" applyBorder="1" applyAlignment="1" applyProtection="1">
      <alignment horizontal="left" vertical="center" shrinkToFit="1"/>
      <protection locked="0"/>
    </xf>
    <xf numFmtId="0" fontId="14" fillId="12" borderId="5" xfId="0" applyFont="1" applyFill="1" applyBorder="1" applyAlignment="1">
      <alignment horizontal="left" vertical="center" indent="1"/>
    </xf>
    <xf numFmtId="1" fontId="14" fillId="12" borderId="5" xfId="3" quotePrefix="1" applyNumberFormat="1" applyFont="1" applyFill="1" applyBorder="1" applyAlignment="1" applyProtection="1">
      <alignment horizontal="left" vertical="center" indent="1"/>
      <protection locked="0"/>
    </xf>
    <xf numFmtId="164" fontId="14" fillId="0" borderId="5" xfId="0" applyNumberFormat="1" applyFont="1" applyBorder="1" applyAlignment="1">
      <alignment horizontal="left" vertical="center" indent="1"/>
    </xf>
    <xf numFmtId="0" fontId="14" fillId="0" borderId="5" xfId="3" applyFont="1" applyBorder="1" applyAlignment="1" applyProtection="1">
      <alignment horizontal="center" vertical="center" wrapText="1"/>
      <protection locked="0"/>
    </xf>
    <xf numFmtId="0" fontId="14" fillId="0" borderId="5" xfId="0" applyFont="1" applyBorder="1" applyAlignment="1">
      <alignment horizontal="center" vertical="center"/>
    </xf>
    <xf numFmtId="165" fontId="14" fillId="0" borderId="5" xfId="0" applyNumberFormat="1" applyFont="1" applyBorder="1" applyAlignment="1" applyProtection="1">
      <alignment horizontal="center" vertical="center" shrinkToFit="1"/>
      <protection locked="0"/>
    </xf>
    <xf numFmtId="165" fontId="14" fillId="0" borderId="5" xfId="0" applyNumberFormat="1" applyFont="1" applyBorder="1" applyAlignment="1" applyProtection="1">
      <alignment horizontal="center" vertical="center" wrapText="1"/>
      <protection locked="0"/>
    </xf>
    <xf numFmtId="165" fontId="14" fillId="0" borderId="5" xfId="0" applyNumberFormat="1" applyFont="1" applyBorder="1" applyAlignment="1">
      <alignment horizontal="center" vertical="center" wrapText="1"/>
    </xf>
    <xf numFmtId="166" fontId="14" fillId="0" borderId="5" xfId="0" applyNumberFormat="1" applyFont="1" applyBorder="1" applyAlignment="1" applyProtection="1">
      <alignment horizontal="right" vertical="center"/>
      <protection locked="0"/>
    </xf>
    <xf numFmtId="0" fontId="14" fillId="13" borderId="5" xfId="0" applyFont="1" applyFill="1" applyBorder="1" applyAlignment="1">
      <alignment horizontal="left" vertical="center" indent="1"/>
    </xf>
    <xf numFmtId="1" fontId="14" fillId="13" borderId="5" xfId="3" quotePrefix="1" applyNumberFormat="1" applyFont="1" applyFill="1" applyBorder="1" applyAlignment="1" applyProtection="1">
      <alignment horizontal="left" vertical="center" indent="1"/>
      <protection locked="0"/>
    </xf>
    <xf numFmtId="164" fontId="14" fillId="0" borderId="5" xfId="3" applyNumberFormat="1" applyFont="1" applyBorder="1" applyAlignment="1" applyProtection="1">
      <alignment horizontal="left" vertical="center" indent="1"/>
      <protection locked="0"/>
    </xf>
    <xf numFmtId="49" fontId="14" fillId="0" borderId="5" xfId="3" applyNumberFormat="1" applyFont="1" applyBorder="1" applyAlignment="1" applyProtection="1">
      <alignment horizontal="left" vertical="center" indent="1"/>
      <protection locked="0"/>
    </xf>
    <xf numFmtId="165" fontId="9" fillId="18" borderId="5" xfId="0" applyNumberFormat="1" applyFont="1" applyFill="1" applyBorder="1" applyAlignment="1" applyProtection="1">
      <alignment horizontal="center" vertical="center" shrinkToFit="1"/>
      <protection locked="0"/>
    </xf>
    <xf numFmtId="165" fontId="9" fillId="18" borderId="5" xfId="0" applyNumberFormat="1" applyFont="1" applyFill="1" applyBorder="1" applyAlignment="1" applyProtection="1">
      <alignment horizontal="center" vertical="center" wrapText="1"/>
      <protection locked="0"/>
    </xf>
    <xf numFmtId="164" fontId="9" fillId="0" borderId="5" xfId="0" applyNumberFormat="1" applyFont="1" applyBorder="1" applyAlignment="1" applyProtection="1">
      <alignment horizontal="left" vertical="center" indent="1"/>
      <protection locked="0"/>
    </xf>
    <xf numFmtId="49" fontId="9" fillId="0" borderId="5" xfId="0" applyNumberFormat="1" applyFont="1" applyBorder="1" applyAlignment="1" applyProtection="1">
      <alignment horizontal="left" vertical="center" indent="1"/>
      <protection locked="0"/>
    </xf>
    <xf numFmtId="8" fontId="11" fillId="0" borderId="5" xfId="0" applyNumberFormat="1" applyFont="1" applyBorder="1" applyAlignment="1">
      <alignment horizontal="right" vertical="center" wrapText="1"/>
    </xf>
    <xf numFmtId="0" fontId="17" fillId="3" borderId="0" xfId="0" applyFont="1" applyFill="1"/>
    <xf numFmtId="0" fontId="17" fillId="0" borderId="0" xfId="0" applyFont="1"/>
    <xf numFmtId="0" fontId="11" fillId="0" borderId="5" xfId="0" applyFont="1" applyBorder="1" applyAlignment="1">
      <alignment vertical="center" shrinkToFit="1"/>
    </xf>
    <xf numFmtId="1" fontId="9" fillId="0" borderId="5" xfId="3" quotePrefix="1" applyNumberFormat="1" applyFont="1" applyBorder="1" applyAlignment="1" applyProtection="1">
      <alignment horizontal="left" vertical="center" indent="1"/>
      <protection locked="0"/>
    </xf>
    <xf numFmtId="0" fontId="8" fillId="0" borderId="5" xfId="0" applyFont="1" applyBorder="1" applyAlignment="1">
      <alignment horizontal="center" shrinkToFit="1"/>
    </xf>
    <xf numFmtId="0" fontId="8" fillId="0" borderId="5" xfId="0" applyFont="1" applyBorder="1"/>
    <xf numFmtId="0" fontId="9" fillId="4" borderId="9" xfId="0" applyFont="1" applyFill="1" applyBorder="1" applyAlignment="1">
      <alignment horizontal="center"/>
    </xf>
    <xf numFmtId="0" fontId="9" fillId="4" borderId="10" xfId="0" applyFont="1" applyFill="1" applyBorder="1" applyAlignment="1">
      <alignment horizontal="center" shrinkToFit="1"/>
    </xf>
    <xf numFmtId="0" fontId="9" fillId="4" borderId="10" xfId="0" applyFont="1" applyFill="1" applyBorder="1" applyAlignment="1">
      <alignment horizontal="center"/>
    </xf>
    <xf numFmtId="164" fontId="9" fillId="4" borderId="10" xfId="0" applyNumberFormat="1" applyFont="1" applyFill="1" applyBorder="1" applyAlignment="1">
      <alignment horizontal="center"/>
    </xf>
    <xf numFmtId="0" fontId="9" fillId="4" borderId="10" xfId="0" applyFont="1" applyFill="1" applyBorder="1" applyAlignment="1">
      <alignment shrinkToFit="1"/>
    </xf>
    <xf numFmtId="49" fontId="9" fillId="4" borderId="10" xfId="0" applyNumberFormat="1" applyFont="1" applyFill="1" applyBorder="1" applyAlignment="1">
      <alignment horizontal="center"/>
    </xf>
    <xf numFmtId="0" fontId="9" fillId="4" borderId="10" xfId="0" applyFont="1" applyFill="1" applyBorder="1" applyAlignment="1">
      <alignment horizontal="left" indent="1"/>
    </xf>
    <xf numFmtId="0" fontId="9" fillId="4" borderId="10" xfId="0" applyFont="1" applyFill="1" applyBorder="1" applyAlignment="1">
      <alignment horizontal="center" vertical="center" shrinkToFit="1"/>
    </xf>
    <xf numFmtId="165" fontId="9" fillId="4" borderId="10" xfId="0" applyNumberFormat="1" applyFont="1" applyFill="1" applyBorder="1" applyAlignment="1">
      <alignment horizontal="center" shrinkToFit="1"/>
    </xf>
    <xf numFmtId="165" fontId="9" fillId="4" borderId="10" xfId="0" applyNumberFormat="1" applyFont="1" applyFill="1" applyBorder="1" applyAlignment="1">
      <alignment horizontal="center"/>
    </xf>
    <xf numFmtId="165" fontId="9" fillId="9" borderId="10" xfId="0" applyNumberFormat="1" applyFont="1" applyFill="1" applyBorder="1" applyAlignment="1">
      <alignment horizontal="center" shrinkToFit="1"/>
    </xf>
    <xf numFmtId="166" fontId="4" fillId="9" borderId="14" xfId="0" applyNumberFormat="1" applyFont="1" applyFill="1" applyBorder="1" applyAlignment="1" applyProtection="1">
      <alignment horizontal="right" vertical="center"/>
      <protection locked="0"/>
    </xf>
    <xf numFmtId="166" fontId="4" fillId="4" borderId="10" xfId="0" applyNumberFormat="1" applyFont="1" applyFill="1" applyBorder="1" applyAlignment="1">
      <alignment horizontal="right" shrinkToFit="1"/>
    </xf>
    <xf numFmtId="166" fontId="4" fillId="9" borderId="10" xfId="0" applyNumberFormat="1" applyFont="1" applyFill="1" applyBorder="1" applyAlignment="1">
      <alignment horizontal="right" shrinkToFit="1"/>
    </xf>
    <xf numFmtId="166" fontId="7" fillId="9" borderId="14" xfId="0" applyNumberFormat="1" applyFont="1" applyFill="1" applyBorder="1" applyAlignment="1">
      <alignment horizontal="right" vertical="center"/>
    </xf>
    <xf numFmtId="0" fontId="9" fillId="4" borderId="14" xfId="0" applyFont="1" applyFill="1" applyBorder="1" applyAlignment="1">
      <alignment horizontal="center" shrinkToFit="1"/>
    </xf>
    <xf numFmtId="165" fontId="9" fillId="4" borderId="11" xfId="0" applyNumberFormat="1" applyFont="1" applyFill="1" applyBorder="1" applyAlignment="1">
      <alignment horizontal="center" shrinkToFit="1"/>
    </xf>
    <xf numFmtId="0" fontId="18" fillId="0" borderId="0" xfId="0" applyFont="1" applyAlignment="1">
      <alignment horizontal="left" vertical="top"/>
    </xf>
    <xf numFmtId="0" fontId="8" fillId="0" borderId="0" xfId="0" applyFont="1" applyAlignment="1">
      <alignment horizontal="left" vertical="center" shrinkToFit="1"/>
    </xf>
    <xf numFmtId="0" fontId="9" fillId="0" borderId="0" xfId="3" applyFont="1" applyAlignment="1" applyProtection="1">
      <alignment horizontal="center"/>
      <protection locked="0"/>
    </xf>
    <xf numFmtId="164" fontId="8" fillId="0" borderId="0" xfId="0" applyNumberFormat="1" applyFont="1" applyAlignment="1">
      <alignment horizontal="center" vertical="center"/>
    </xf>
    <xf numFmtId="0" fontId="8" fillId="0" borderId="0" xfId="0" applyFont="1" applyAlignment="1">
      <alignment vertical="center" shrinkToFit="1"/>
    </xf>
    <xf numFmtId="164" fontId="8" fillId="0" borderId="0" xfId="0" applyNumberFormat="1" applyFont="1" applyAlignment="1">
      <alignment horizontal="left" vertical="center" indent="1"/>
    </xf>
    <xf numFmtId="49" fontId="8" fillId="0" borderId="0" xfId="0" applyNumberFormat="1" applyFont="1" applyAlignment="1">
      <alignment horizontal="left" vertical="center" indent="1"/>
    </xf>
    <xf numFmtId="0" fontId="8" fillId="0" borderId="0" xfId="0" applyFont="1" applyAlignment="1">
      <alignment horizontal="center" vertical="center" shrinkToFit="1"/>
    </xf>
    <xf numFmtId="14" fontId="8" fillId="0" borderId="0" xfId="0" applyNumberFormat="1" applyFont="1" applyAlignment="1">
      <alignment horizontal="center" shrinkToFit="1"/>
    </xf>
    <xf numFmtId="165" fontId="8" fillId="0" borderId="0" xfId="0" applyNumberFormat="1" applyFont="1" applyAlignment="1">
      <alignment horizontal="center" shrinkToFit="1"/>
    </xf>
    <xf numFmtId="165" fontId="8" fillId="0" borderId="0" xfId="0" applyNumberFormat="1" applyFont="1" applyAlignment="1">
      <alignment horizontal="center"/>
    </xf>
    <xf numFmtId="166" fontId="8" fillId="0" borderId="0" xfId="0" applyNumberFormat="1" applyFont="1" applyAlignment="1">
      <alignment shrinkToFit="1"/>
    </xf>
    <xf numFmtId="166" fontId="8" fillId="0" borderId="0" xfId="0" applyNumberFormat="1" applyFont="1" applyAlignment="1">
      <alignment horizontal="right" vertical="center"/>
    </xf>
    <xf numFmtId="0" fontId="8" fillId="0" borderId="0" xfId="0" applyFont="1" applyAlignment="1">
      <alignment shrinkToFit="1"/>
    </xf>
    <xf numFmtId="166" fontId="8" fillId="12" borderId="9" xfId="0" applyNumberFormat="1" applyFont="1" applyFill="1" applyBorder="1" applyAlignment="1">
      <alignment shrinkToFit="1"/>
    </xf>
    <xf numFmtId="166" fontId="8" fillId="12" borderId="11" xfId="0" applyNumberFormat="1" applyFont="1" applyFill="1" applyBorder="1" applyAlignment="1">
      <alignment shrinkToFit="1"/>
    </xf>
    <xf numFmtId="166" fontId="8" fillId="12" borderId="13" xfId="0" applyNumberFormat="1" applyFont="1" applyFill="1" applyBorder="1" applyAlignment="1">
      <alignment shrinkToFit="1"/>
    </xf>
    <xf numFmtId="0" fontId="8" fillId="0" borderId="0" xfId="0" applyFont="1" applyAlignment="1">
      <alignment horizontal="right" vertical="top" wrapText="1"/>
    </xf>
    <xf numFmtId="0" fontId="8" fillId="0" borderId="0" xfId="0" applyFont="1" applyAlignment="1">
      <alignment wrapText="1"/>
    </xf>
    <xf numFmtId="0" fontId="8" fillId="0" borderId="0" xfId="0" applyFont="1" applyAlignment="1">
      <alignment horizontal="center" wrapText="1"/>
    </xf>
    <xf numFmtId="0" fontId="0" fillId="0" borderId="0" xfId="0" applyAlignment="1">
      <alignment horizontal="center"/>
    </xf>
    <xf numFmtId="0" fontId="0" fillId="0" borderId="0" xfId="0" applyAlignment="1">
      <alignment shrinkToFit="1"/>
    </xf>
    <xf numFmtId="0" fontId="0" fillId="0" borderId="0" xfId="0" applyAlignment="1">
      <alignment horizontal="right" shrinkToFit="1"/>
    </xf>
    <xf numFmtId="166" fontId="0" fillId="0" borderId="0" xfId="0" applyNumberFormat="1" applyAlignment="1">
      <alignment shrinkToFit="1"/>
    </xf>
    <xf numFmtId="0" fontId="0" fillId="7" borderId="0" xfId="0" applyFill="1"/>
    <xf numFmtId="0" fontId="0" fillId="7" borderId="0" xfId="0" applyFill="1" applyAlignment="1">
      <alignment horizontal="center"/>
    </xf>
    <xf numFmtId="166" fontId="0" fillId="0" borderId="0" xfId="0" applyNumberFormat="1" applyAlignment="1">
      <alignment horizontal="right" shrinkToFit="1"/>
    </xf>
    <xf numFmtId="0" fontId="0" fillId="14" borderId="0" xfId="0" applyFill="1"/>
    <xf numFmtId="0" fontId="0" fillId="14" borderId="0" xfId="0" applyFill="1" applyAlignment="1">
      <alignment horizontal="center"/>
    </xf>
    <xf numFmtId="0" fontId="0" fillId="18" borderId="0" xfId="0" applyFill="1"/>
    <xf numFmtId="0" fontId="0" fillId="18" borderId="0" xfId="0" applyFill="1" applyAlignment="1">
      <alignment horizontal="center"/>
    </xf>
    <xf numFmtId="0" fontId="0" fillId="15" borderId="0" xfId="0" applyFill="1"/>
    <xf numFmtId="0" fontId="0" fillId="15" borderId="0" xfId="0" applyFill="1" applyAlignment="1">
      <alignment horizontal="center"/>
    </xf>
    <xf numFmtId="166" fontId="0" fillId="0" borderId="0" xfId="0" applyNumberFormat="1"/>
    <xf numFmtId="9" fontId="0" fillId="0" borderId="0" xfId="2" applyFont="1" applyFill="1" applyBorder="1" applyAlignment="1">
      <alignment shrinkToFit="1"/>
    </xf>
    <xf numFmtId="0" fontId="0" fillId="17" borderId="0" xfId="0" applyFill="1"/>
    <xf numFmtId="0" fontId="0" fillId="19" borderId="0" xfId="0" applyFill="1"/>
    <xf numFmtId="0" fontId="0" fillId="19" borderId="0" xfId="0" applyFill="1" applyAlignment="1">
      <alignment horizontal="center"/>
    </xf>
    <xf numFmtId="0" fontId="0" fillId="20" borderId="0" xfId="0" applyFill="1"/>
    <xf numFmtId="0" fontId="9" fillId="0" borderId="5" xfId="0" applyFont="1" applyBorder="1" applyAlignment="1">
      <alignment vertical="center"/>
    </xf>
    <xf numFmtId="7" fontId="9" fillId="0" borderId="5" xfId="0" applyNumberFormat="1" applyFont="1" applyBorder="1" applyAlignment="1">
      <alignment horizontal="left" vertical="center" shrinkToFit="1"/>
    </xf>
    <xf numFmtId="7" fontId="11" fillId="0" borderId="5" xfId="0" applyNumberFormat="1" applyFont="1" applyBorder="1" applyAlignment="1">
      <alignment horizontal="center" shrinkToFit="1"/>
    </xf>
    <xf numFmtId="164" fontId="9" fillId="0" borderId="5" xfId="0" applyNumberFormat="1" applyFont="1" applyBorder="1" applyAlignment="1">
      <alignment horizontal="center" vertical="center"/>
    </xf>
    <xf numFmtId="7" fontId="11" fillId="0" borderId="5" xfId="0" applyNumberFormat="1" applyFont="1" applyBorder="1" applyAlignment="1">
      <alignment shrinkToFit="1"/>
    </xf>
    <xf numFmtId="7" fontId="11" fillId="0" borderId="5" xfId="0" applyNumberFormat="1" applyFont="1" applyBorder="1" applyAlignment="1">
      <alignment horizontal="left" vertical="center" shrinkToFit="1"/>
    </xf>
    <xf numFmtId="0" fontId="9" fillId="0" borderId="5" xfId="3" applyFont="1" applyBorder="1" applyAlignment="1" applyProtection="1">
      <alignment vertical="center" shrinkToFit="1"/>
      <protection locked="0"/>
    </xf>
    <xf numFmtId="164" fontId="9" fillId="0" borderId="5" xfId="3" applyNumberFormat="1" applyFont="1" applyBorder="1" applyAlignment="1" applyProtection="1">
      <alignment horizontal="center" vertical="center"/>
      <protection locked="0"/>
    </xf>
    <xf numFmtId="7" fontId="9" fillId="0" borderId="5" xfId="0" applyNumberFormat="1" applyFont="1" applyBorder="1" applyAlignment="1">
      <alignment shrinkToFit="1"/>
    </xf>
    <xf numFmtId="7" fontId="11" fillId="0" borderId="5" xfId="0" applyNumberFormat="1" applyFont="1" applyBorder="1" applyAlignment="1">
      <alignment horizontal="center"/>
    </xf>
    <xf numFmtId="5" fontId="11" fillId="0" borderId="5" xfId="0" applyNumberFormat="1" applyFont="1" applyBorder="1" applyAlignment="1">
      <alignment horizontal="center"/>
    </xf>
    <xf numFmtId="0" fontId="2" fillId="0" borderId="0" xfId="0" applyFont="1"/>
    <xf numFmtId="7" fontId="9" fillId="0" borderId="5" xfId="0" applyNumberFormat="1" applyFont="1" applyBorder="1" applyAlignment="1">
      <alignment horizontal="center"/>
    </xf>
    <xf numFmtId="0" fontId="9" fillId="0" borderId="5" xfId="0" applyFont="1" applyBorder="1" applyAlignment="1">
      <alignment shrinkToFit="1"/>
    </xf>
    <xf numFmtId="0" fontId="9" fillId="0" borderId="5" xfId="3" applyFont="1" applyBorder="1" applyAlignment="1" applyProtection="1">
      <alignment shrinkToFit="1"/>
      <protection locked="0"/>
    </xf>
    <xf numFmtId="0" fontId="14" fillId="0" borderId="5" xfId="0" applyFont="1" applyBorder="1" applyAlignment="1">
      <alignment vertical="center"/>
    </xf>
    <xf numFmtId="0" fontId="14" fillId="0" borderId="5" xfId="3" applyFont="1" applyBorder="1" applyAlignment="1" applyProtection="1">
      <alignment horizontal="center"/>
      <protection locked="0"/>
    </xf>
    <xf numFmtId="164" fontId="14" fillId="0" borderId="5" xfId="0" applyNumberFormat="1" applyFont="1" applyBorder="1" applyAlignment="1">
      <alignment horizontal="center" vertical="center"/>
    </xf>
    <xf numFmtId="0" fontId="14" fillId="0" borderId="5" xfId="3" applyFont="1" applyBorder="1" applyAlignment="1" applyProtection="1">
      <alignment vertical="center" shrinkToFit="1"/>
      <protection locked="0"/>
    </xf>
    <xf numFmtId="3" fontId="9" fillId="0" borderId="5" xfId="0" applyNumberFormat="1" applyFont="1" applyBorder="1" applyAlignment="1" applyProtection="1">
      <alignment horizontal="left" vertical="center" shrinkToFit="1"/>
      <protection locked="0"/>
    </xf>
    <xf numFmtId="5" fontId="9" fillId="0" borderId="5" xfId="0" applyNumberFormat="1" applyFont="1" applyBorder="1" applyAlignment="1" applyProtection="1">
      <alignment horizontal="center"/>
      <protection locked="0"/>
    </xf>
    <xf numFmtId="164" fontId="9" fillId="0" borderId="5" xfId="0" applyNumberFormat="1" applyFont="1" applyBorder="1" applyAlignment="1" applyProtection="1">
      <alignment horizontal="center" vertical="center"/>
      <protection locked="0"/>
    </xf>
    <xf numFmtId="0" fontId="7" fillId="0" borderId="4" xfId="0" applyFont="1" applyBorder="1" applyAlignment="1">
      <alignment horizontal="center" wrapText="1"/>
    </xf>
    <xf numFmtId="0" fontId="7" fillId="0" borderId="8" xfId="0" applyFont="1" applyBorder="1" applyAlignment="1">
      <alignment horizontal="center" wrapText="1"/>
    </xf>
    <xf numFmtId="0" fontId="7" fillId="0" borderId="14" xfId="0" applyFont="1" applyBorder="1" applyAlignment="1">
      <alignment horizontal="center" wrapText="1"/>
    </xf>
    <xf numFmtId="0" fontId="5" fillId="3" borderId="2" xfId="0" applyFont="1" applyFill="1" applyBorder="1" applyAlignment="1">
      <alignment horizontal="center" shrinkToFit="1"/>
    </xf>
    <xf numFmtId="0" fontId="5" fillId="3" borderId="3" xfId="0" applyFont="1" applyFill="1" applyBorder="1" applyAlignment="1">
      <alignment horizontal="center" shrinkToFit="1"/>
    </xf>
    <xf numFmtId="0" fontId="5" fillId="4" borderId="1" xfId="0" applyFont="1" applyFill="1" applyBorder="1" applyAlignment="1">
      <alignment horizontal="center"/>
    </xf>
    <xf numFmtId="0" fontId="5" fillId="4" borderId="2" xfId="0" applyFont="1" applyFill="1" applyBorder="1" applyAlignment="1">
      <alignment horizontal="center"/>
    </xf>
    <xf numFmtId="0" fontId="5" fillId="4" borderId="3" xfId="0" applyFont="1" applyFill="1" applyBorder="1" applyAlignment="1">
      <alignment horizontal="center"/>
    </xf>
    <xf numFmtId="0" fontId="6" fillId="7" borderId="5" xfId="0" applyFont="1" applyFill="1" applyBorder="1" applyAlignment="1">
      <alignment horizontal="center" wrapText="1"/>
    </xf>
    <xf numFmtId="0" fontId="6" fillId="7" borderId="4" xfId="0" applyFont="1" applyFill="1" applyBorder="1" applyAlignment="1">
      <alignment horizontal="center" wrapText="1"/>
    </xf>
    <xf numFmtId="0" fontId="6" fillId="7" borderId="8" xfId="0" applyFont="1" applyFill="1" applyBorder="1" applyAlignment="1">
      <alignment horizontal="center" wrapText="1"/>
    </xf>
    <xf numFmtId="0" fontId="6" fillId="7" borderId="14" xfId="0" applyFont="1" applyFill="1" applyBorder="1" applyAlignment="1">
      <alignment horizontal="center" wrapText="1"/>
    </xf>
    <xf numFmtId="167" fontId="3" fillId="2" borderId="9" xfId="0" applyNumberFormat="1" applyFont="1" applyFill="1" applyBorder="1" applyAlignment="1">
      <alignment horizontal="left" vertical="center"/>
    </xf>
    <xf numFmtId="167" fontId="3" fillId="2" borderId="10" xfId="0" applyNumberFormat="1" applyFont="1" applyFill="1" applyBorder="1" applyAlignment="1">
      <alignment horizontal="left" vertical="center"/>
    </xf>
    <xf numFmtId="14" fontId="4" fillId="3" borderId="12" xfId="0" applyNumberFormat="1" applyFont="1" applyFill="1" applyBorder="1" applyAlignment="1">
      <alignment horizontal="center" vertical="top" shrinkToFit="1"/>
    </xf>
    <xf numFmtId="14" fontId="4" fillId="3" borderId="13" xfId="0" applyNumberFormat="1" applyFont="1" applyFill="1" applyBorder="1" applyAlignment="1">
      <alignment horizontal="center" vertical="top" shrinkToFit="1"/>
    </xf>
    <xf numFmtId="0" fontId="9" fillId="6" borderId="8" xfId="0" applyFont="1" applyFill="1" applyBorder="1" applyAlignment="1">
      <alignment horizontal="center" vertical="top" wrapText="1"/>
    </xf>
    <xf numFmtId="0" fontId="9" fillId="6" borderId="14" xfId="0" applyFont="1" applyFill="1" applyBorder="1" applyAlignment="1">
      <alignment horizontal="center" vertical="top" wrapText="1"/>
    </xf>
  </cellXfs>
  <cellStyles count="4">
    <cellStyle name="Currency" xfId="1" builtinId="4"/>
    <cellStyle name="Normal" xfId="0" builtinId="0"/>
    <cellStyle name="Normal 2" xfId="3" xr:uid="{912F6643-8804-410F-8152-ED6F38EC73EC}"/>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05C763-A10D-445F-8CCF-2145D7EB7231}">
  <sheetPr>
    <pageSetUpPr fitToPage="1"/>
  </sheetPr>
  <dimension ref="A1:BG203"/>
  <sheetViews>
    <sheetView tabSelected="1" zoomScale="80" zoomScaleNormal="80" workbookViewId="0">
      <selection activeCell="AG1" sqref="AG1:AH1048576"/>
    </sheetView>
  </sheetViews>
  <sheetFormatPr defaultRowHeight="13.4" customHeight="1" outlineLevelCol="1" x14ac:dyDescent="0.35"/>
  <cols>
    <col min="1" max="1" width="2.54296875" customWidth="1"/>
    <col min="2" max="2" width="13.26953125" customWidth="1"/>
    <col min="3" max="3" width="14" customWidth="1"/>
    <col min="4" max="4" width="10.81640625" style="309" customWidth="1"/>
    <col min="5" max="5" width="6.6328125" customWidth="1"/>
    <col min="6" max="6" width="16.6328125" customWidth="1"/>
    <col min="7" max="7" width="12.26953125" customWidth="1"/>
    <col min="8" max="8" width="10.08984375" customWidth="1"/>
    <col min="9" max="9" width="8.08984375" hidden="1" customWidth="1" outlineLevel="1"/>
    <col min="10" max="10" width="9" hidden="1" customWidth="1" outlineLevel="1"/>
    <col min="11" max="11" width="7.453125" hidden="1" customWidth="1" outlineLevel="1"/>
    <col min="12" max="12" width="18.08984375" customWidth="1" collapsed="1"/>
    <col min="13" max="13" width="6.08984375" customWidth="1"/>
    <col min="14" max="14" width="33.90625" style="310" customWidth="1"/>
    <col min="15" max="16" width="15.26953125" hidden="1" customWidth="1" outlineLevel="1"/>
    <col min="17" max="17" width="15.26953125" customWidth="1" collapsed="1"/>
    <col min="18" max="18" width="14.81640625" customWidth="1"/>
    <col min="19" max="19" width="14.81640625" hidden="1" customWidth="1" outlineLevel="1"/>
    <col min="20" max="21" width="16.26953125" hidden="1" customWidth="1" outlineLevel="1"/>
    <col min="22" max="22" width="12.81640625" hidden="1" customWidth="1" outlineLevel="1"/>
    <col min="23" max="23" width="12" customWidth="1" collapsed="1"/>
    <col min="24" max="24" width="11.08984375" hidden="1" customWidth="1" outlineLevel="1"/>
    <col min="25" max="25" width="12.7265625" hidden="1" customWidth="1" outlineLevel="1"/>
    <col min="26" max="26" width="14.36328125" hidden="1" customWidth="1" outlineLevel="1"/>
    <col min="27" max="27" width="10.81640625" hidden="1" customWidth="1" outlineLevel="1"/>
    <col min="28" max="28" width="11.7265625" hidden="1" customWidth="1" outlineLevel="1"/>
    <col min="29" max="29" width="10.08984375" hidden="1" customWidth="1" outlineLevel="1"/>
    <col min="30" max="30" width="10.26953125" hidden="1" customWidth="1" outlineLevel="1"/>
    <col min="31" max="31" width="8.81640625" hidden="1" customWidth="1" outlineLevel="1"/>
    <col min="32" max="32" width="13.6328125" hidden="1" customWidth="1" outlineLevel="1"/>
    <col min="33" max="33" width="16.26953125" hidden="1" customWidth="1" collapsed="1"/>
    <col min="34" max="34" width="13.81640625" hidden="1" customWidth="1"/>
    <col min="35" max="35" width="11" hidden="1" customWidth="1" outlineLevel="1"/>
    <col min="36" max="38" width="10.7265625" hidden="1" customWidth="1" outlineLevel="1"/>
    <col min="39" max="39" width="11.6328125" hidden="1" customWidth="1" outlineLevel="1"/>
    <col min="40" max="40" width="11.08984375" style="310" hidden="1" customWidth="1" outlineLevel="1"/>
    <col min="41" max="41" width="10.08984375" hidden="1" customWidth="1" outlineLevel="1"/>
    <col min="42" max="42" width="9.26953125" hidden="1" customWidth="1" outlineLevel="1"/>
    <col min="43" max="43" width="9.81640625" hidden="1" customWidth="1" outlineLevel="1"/>
    <col min="44" max="44" width="10.81640625" customWidth="1" collapsed="1"/>
    <col min="45" max="45" width="11.81640625" bestFit="1" customWidth="1"/>
    <col min="46" max="46" width="18.81640625" customWidth="1" outlineLevel="1"/>
    <col min="47" max="47" width="2.08984375" customWidth="1" outlineLevel="1"/>
    <col min="48" max="48" width="1.6328125" customWidth="1" outlineLevel="1"/>
    <col min="49" max="49" width="0.36328125" customWidth="1" outlineLevel="1"/>
    <col min="50" max="50" width="1.7265625" customWidth="1" outlineLevel="1"/>
    <col min="51" max="51" width="12.6328125" customWidth="1"/>
    <col min="52" max="52" width="2.26953125" customWidth="1"/>
    <col min="53" max="53" width="13.26953125" customWidth="1"/>
    <col min="54" max="54" width="11.36328125" customWidth="1"/>
    <col min="55" max="55" width="18.26953125" customWidth="1"/>
    <col min="56" max="56" width="49.7265625" customWidth="1"/>
    <col min="57" max="57" width="20.08984375" customWidth="1"/>
    <col min="58" max="58" width="15.36328125" customWidth="1"/>
  </cols>
  <sheetData>
    <row r="1" spans="2:55" ht="13.4" customHeight="1" x14ac:dyDescent="0.35">
      <c r="B1" s="1" t="s">
        <v>0</v>
      </c>
      <c r="C1" s="2"/>
      <c r="D1" s="3"/>
      <c r="E1" s="4"/>
      <c r="F1" s="5"/>
      <c r="G1" s="6"/>
      <c r="H1" s="6"/>
      <c r="I1" s="7"/>
      <c r="J1" s="7"/>
      <c r="K1" s="8"/>
      <c r="L1" s="7"/>
      <c r="M1" s="9"/>
      <c r="N1" s="10"/>
      <c r="O1" s="11"/>
      <c r="P1" s="11"/>
      <c r="Q1" s="11"/>
      <c r="R1" s="12"/>
      <c r="S1" s="12"/>
      <c r="T1" s="13"/>
      <c r="U1" s="13"/>
      <c r="V1" s="14"/>
      <c r="W1" s="15"/>
      <c r="X1" s="353"/>
      <c r="Y1" s="353"/>
      <c r="Z1" s="353"/>
      <c r="AA1" s="353"/>
      <c r="AB1" s="353"/>
      <c r="AC1" s="353"/>
      <c r="AD1" s="353"/>
      <c r="AE1" s="353"/>
      <c r="AF1" s="354"/>
      <c r="AG1" s="16"/>
      <c r="AH1" s="17"/>
      <c r="AI1" s="355"/>
      <c r="AJ1" s="356"/>
      <c r="AK1" s="356"/>
      <c r="AL1" s="356"/>
      <c r="AM1" s="356"/>
      <c r="AN1" s="356"/>
      <c r="AO1" s="356"/>
      <c r="AP1" s="356"/>
      <c r="AQ1" s="357"/>
      <c r="AR1" s="18"/>
      <c r="AS1" s="19"/>
      <c r="AT1" s="20" t="s">
        <v>1</v>
      </c>
      <c r="AU1" s="358" t="s">
        <v>2</v>
      </c>
      <c r="AV1" s="358" t="s">
        <v>3</v>
      </c>
      <c r="AW1" s="359" t="s">
        <v>4</v>
      </c>
      <c r="AX1" s="350" t="s">
        <v>5</v>
      </c>
      <c r="AY1" s="22"/>
      <c r="AZ1" s="23"/>
      <c r="BA1" s="22"/>
      <c r="BB1" s="18"/>
    </row>
    <row r="2" spans="2:55" ht="13.4" customHeight="1" x14ac:dyDescent="0.35">
      <c r="B2" s="24" t="s">
        <v>6</v>
      </c>
      <c r="C2" s="2"/>
      <c r="D2" s="3"/>
      <c r="E2" s="25"/>
      <c r="F2" s="26"/>
      <c r="G2" s="27"/>
      <c r="H2" s="27"/>
      <c r="I2" s="28"/>
      <c r="J2" s="28"/>
      <c r="K2" s="29"/>
      <c r="L2" s="28"/>
      <c r="M2" s="30"/>
      <c r="N2" s="31"/>
      <c r="O2" s="32"/>
      <c r="P2" s="32"/>
      <c r="Q2" s="32"/>
      <c r="R2" s="33"/>
      <c r="S2" s="33"/>
      <c r="T2" s="34"/>
      <c r="U2" s="34"/>
      <c r="V2" s="35"/>
      <c r="W2" s="36" t="s">
        <v>7</v>
      </c>
      <c r="X2" s="37">
        <v>106173979</v>
      </c>
      <c r="Y2" s="38">
        <v>72622181</v>
      </c>
      <c r="Z2" s="39">
        <f>X2+Y2</f>
        <v>178796160</v>
      </c>
      <c r="AA2" s="40"/>
      <c r="AB2" s="40" t="s">
        <v>8</v>
      </c>
      <c r="AC2" s="41"/>
      <c r="AD2" s="41"/>
      <c r="AE2" s="41"/>
      <c r="AF2" s="42"/>
      <c r="AG2" s="43" t="s">
        <v>9</v>
      </c>
      <c r="AH2" s="44"/>
      <c r="AI2" s="45">
        <v>106173979</v>
      </c>
      <c r="AJ2" s="46">
        <v>72622181</v>
      </c>
      <c r="AK2" s="46">
        <f>AI2+AJ2</f>
        <v>178796160</v>
      </c>
      <c r="AL2" s="47"/>
      <c r="AM2" s="47" t="s">
        <v>10</v>
      </c>
      <c r="AN2" s="47"/>
      <c r="AO2" s="47"/>
      <c r="AP2" s="47"/>
      <c r="AQ2" s="48"/>
      <c r="AR2" s="49" t="s">
        <v>11</v>
      </c>
      <c r="AS2" s="50" t="s">
        <v>7</v>
      </c>
      <c r="AT2" s="51"/>
      <c r="AU2" s="358"/>
      <c r="AV2" s="358"/>
      <c r="AW2" s="360"/>
      <c r="AX2" s="351"/>
      <c r="AY2" s="53"/>
      <c r="AZ2" s="23"/>
      <c r="BA2" s="53"/>
      <c r="BB2" s="54" t="s">
        <v>11</v>
      </c>
    </row>
    <row r="3" spans="2:55" ht="13.4" customHeight="1" x14ac:dyDescent="0.35">
      <c r="B3" s="362">
        <v>44469</v>
      </c>
      <c r="C3" s="363"/>
      <c r="D3" s="55"/>
      <c r="E3" s="56"/>
      <c r="F3" s="57"/>
      <c r="G3" s="58"/>
      <c r="H3" s="58"/>
      <c r="I3" s="59"/>
      <c r="J3" s="59"/>
      <c r="K3" s="60"/>
      <c r="L3" s="59"/>
      <c r="M3" s="61"/>
      <c r="N3" s="62"/>
      <c r="O3" s="364" t="s">
        <v>12</v>
      </c>
      <c r="P3" s="365"/>
      <c r="Q3" s="364" t="s">
        <v>13</v>
      </c>
      <c r="R3" s="365"/>
      <c r="S3" s="364"/>
      <c r="T3" s="365"/>
      <c r="U3" s="63"/>
      <c r="V3" s="64"/>
      <c r="W3" s="65" t="s">
        <v>14</v>
      </c>
      <c r="X3" s="66" t="s">
        <v>15</v>
      </c>
      <c r="Y3" s="67" t="s">
        <v>16</v>
      </c>
      <c r="Z3" s="67" t="s">
        <v>17</v>
      </c>
      <c r="AA3" s="67" t="s">
        <v>18</v>
      </c>
      <c r="AB3" s="67" t="s">
        <v>19</v>
      </c>
      <c r="AC3" s="67" t="s">
        <v>20</v>
      </c>
      <c r="AD3" s="67" t="s">
        <v>21</v>
      </c>
      <c r="AE3" s="67" t="s">
        <v>22</v>
      </c>
      <c r="AF3" s="67" t="s">
        <v>23</v>
      </c>
      <c r="AG3" s="65" t="s">
        <v>8</v>
      </c>
      <c r="AH3" s="68"/>
      <c r="AI3" s="69" t="s">
        <v>15</v>
      </c>
      <c r="AJ3" s="69" t="s">
        <v>16</v>
      </c>
      <c r="AK3" s="69" t="s">
        <v>17</v>
      </c>
      <c r="AL3" s="69" t="s">
        <v>18</v>
      </c>
      <c r="AM3" s="70" t="s">
        <v>19</v>
      </c>
      <c r="AN3" s="69" t="s">
        <v>20</v>
      </c>
      <c r="AO3" s="69" t="s">
        <v>21</v>
      </c>
      <c r="AP3" s="69" t="s">
        <v>22</v>
      </c>
      <c r="AQ3" s="69" t="s">
        <v>24</v>
      </c>
      <c r="AR3" s="49" t="s">
        <v>25</v>
      </c>
      <c r="AS3" s="50" t="s">
        <v>14</v>
      </c>
      <c r="AT3" s="366" t="s">
        <v>26</v>
      </c>
      <c r="AU3" s="358"/>
      <c r="AV3" s="358"/>
      <c r="AW3" s="360"/>
      <c r="AX3" s="351"/>
      <c r="AY3" s="71"/>
      <c r="AZ3" s="23"/>
      <c r="BA3" s="71"/>
      <c r="BB3" s="54" t="s">
        <v>25</v>
      </c>
    </row>
    <row r="4" spans="2:55" ht="13.4" customHeight="1" x14ac:dyDescent="0.35">
      <c r="B4" s="72" t="s">
        <v>27</v>
      </c>
      <c r="C4" s="73" t="s">
        <v>28</v>
      </c>
      <c r="D4" s="74" t="s">
        <v>29</v>
      </c>
      <c r="E4" s="75" t="s">
        <v>30</v>
      </c>
      <c r="F4" s="76" t="s">
        <v>31</v>
      </c>
      <c r="G4" s="72" t="s">
        <v>32</v>
      </c>
      <c r="H4" s="72" t="s">
        <v>33</v>
      </c>
      <c r="I4" s="75" t="s">
        <v>34</v>
      </c>
      <c r="J4" s="75" t="s">
        <v>34</v>
      </c>
      <c r="K4" s="77" t="s">
        <v>34</v>
      </c>
      <c r="L4" s="75" t="s">
        <v>34</v>
      </c>
      <c r="M4" s="78" t="s">
        <v>35</v>
      </c>
      <c r="N4" s="79" t="s">
        <v>36</v>
      </c>
      <c r="O4" s="80" t="s">
        <v>37</v>
      </c>
      <c r="P4" s="80" t="s">
        <v>12</v>
      </c>
      <c r="Q4" s="80" t="s">
        <v>37</v>
      </c>
      <c r="R4" s="80" t="s">
        <v>37</v>
      </c>
      <c r="S4" s="80" t="s">
        <v>38</v>
      </c>
      <c r="T4" s="17" t="s">
        <v>39</v>
      </c>
      <c r="U4" s="17" t="s">
        <v>38</v>
      </c>
      <c r="V4" s="17" t="s">
        <v>40</v>
      </c>
      <c r="W4" s="81">
        <f>W5/AR5</f>
        <v>1</v>
      </c>
      <c r="X4" s="82">
        <f>X5/X2</f>
        <v>0</v>
      </c>
      <c r="Y4" s="82">
        <f>Y5/Y2</f>
        <v>0</v>
      </c>
      <c r="Z4" s="82">
        <f>Z5/Z2</f>
        <v>0</v>
      </c>
      <c r="AA4" s="82">
        <f>AA5/AL5</f>
        <v>0</v>
      </c>
      <c r="AB4" s="82">
        <f>AB5/AN5</f>
        <v>0</v>
      </c>
      <c r="AC4" s="82">
        <f>AC5/AN5</f>
        <v>0</v>
      </c>
      <c r="AD4" s="82">
        <f>AD5/AM5</f>
        <v>0</v>
      </c>
      <c r="AE4" s="82">
        <f>AE5/AN5</f>
        <v>0</v>
      </c>
      <c r="AF4" s="82">
        <f>AF5/AQ5</f>
        <v>0</v>
      </c>
      <c r="AG4" s="81">
        <f>AG5/AR5</f>
        <v>0</v>
      </c>
      <c r="AH4" s="17" t="s">
        <v>41</v>
      </c>
      <c r="AI4" s="83">
        <f>AI5/AR5</f>
        <v>0.27754207136767539</v>
      </c>
      <c r="AJ4" s="83">
        <f>AJ5/AR5</f>
        <v>4.9067857008885045E-2</v>
      </c>
      <c r="AK4" s="83">
        <f>AK5/AR5</f>
        <v>0.32660992837656044</v>
      </c>
      <c r="AL4" s="83">
        <f>AL5/AR5</f>
        <v>9.9120738157067789E-2</v>
      </c>
      <c r="AM4" s="83">
        <f>AM5/AR5</f>
        <v>0.16659966627491044</v>
      </c>
      <c r="AN4" s="83">
        <f>AN5/AR5</f>
        <v>0.2174063572337446</v>
      </c>
      <c r="AO4" s="83">
        <f>AO5/AR5</f>
        <v>8.1950764093937103E-2</v>
      </c>
      <c r="AP4" s="83">
        <f>AP5/AS5</f>
        <v>0</v>
      </c>
      <c r="AQ4" s="83">
        <f>AQ5/AR5</f>
        <v>0.10831254586377964</v>
      </c>
      <c r="AR4" s="84">
        <f>AR5/AR5</f>
        <v>1</v>
      </c>
      <c r="AS4" s="85">
        <f>AS5/AR5</f>
        <v>1</v>
      </c>
      <c r="AT4" s="367"/>
      <c r="AU4" s="358"/>
      <c r="AV4" s="358"/>
      <c r="AW4" s="361"/>
      <c r="AX4" s="352"/>
      <c r="AY4" s="22" t="s">
        <v>42</v>
      </c>
      <c r="AZ4" s="23"/>
      <c r="BA4" s="22" t="s">
        <v>43</v>
      </c>
      <c r="BB4" s="84">
        <f>BB5/BB5</f>
        <v>1</v>
      </c>
    </row>
    <row r="5" spans="2:55" ht="13.4" customHeight="1" x14ac:dyDescent="0.35">
      <c r="B5" s="86"/>
      <c r="C5" s="87"/>
      <c r="D5" s="88"/>
      <c r="E5" s="89"/>
      <c r="F5" s="90"/>
      <c r="G5" s="91"/>
      <c r="H5" s="91"/>
      <c r="I5" s="89"/>
      <c r="J5" s="89"/>
      <c r="K5" s="92"/>
      <c r="L5" s="89"/>
      <c r="M5" s="93"/>
      <c r="N5" s="94"/>
      <c r="O5" s="95" t="s">
        <v>44</v>
      </c>
      <c r="P5" s="96" t="s">
        <v>45</v>
      </c>
      <c r="Q5" s="95" t="s">
        <v>44</v>
      </c>
      <c r="R5" s="96" t="s">
        <v>45</v>
      </c>
      <c r="S5" s="96" t="s">
        <v>46</v>
      </c>
      <c r="T5" s="97" t="s">
        <v>47</v>
      </c>
      <c r="U5" s="97" t="s">
        <v>41</v>
      </c>
      <c r="V5" s="97" t="s">
        <v>48</v>
      </c>
      <c r="W5" s="98">
        <f t="shared" ref="W5:AG5" si="0">SUM(W7:W183)</f>
        <v>334371501.02212727</v>
      </c>
      <c r="X5" s="98">
        <f t="shared" si="0"/>
        <v>0</v>
      </c>
      <c r="Y5" s="98">
        <f t="shared" si="0"/>
        <v>0</v>
      </c>
      <c r="Z5" s="98">
        <f t="shared" si="0"/>
        <v>0</v>
      </c>
      <c r="AA5" s="98">
        <f t="shared" si="0"/>
        <v>0</v>
      </c>
      <c r="AB5" s="98">
        <f t="shared" si="0"/>
        <v>0</v>
      </c>
      <c r="AC5" s="98">
        <f t="shared" si="0"/>
        <v>0</v>
      </c>
      <c r="AD5" s="98">
        <f t="shared" si="0"/>
        <v>0</v>
      </c>
      <c r="AE5" s="98">
        <f t="shared" si="0"/>
        <v>0</v>
      </c>
      <c r="AF5" s="98">
        <f t="shared" si="0"/>
        <v>0</v>
      </c>
      <c r="AG5" s="98">
        <f t="shared" si="0"/>
        <v>0</v>
      </c>
      <c r="AH5" s="96" t="s">
        <v>45</v>
      </c>
      <c r="AI5" s="99">
        <f t="shared" ref="AI5:AS5" si="1">SUM(AI7:AI183)</f>
        <v>92802159</v>
      </c>
      <c r="AJ5" s="99">
        <f t="shared" si="1"/>
        <v>16406893</v>
      </c>
      <c r="AK5" s="99">
        <f t="shared" si="1"/>
        <v>109209052</v>
      </c>
      <c r="AL5" s="99">
        <f t="shared" si="1"/>
        <v>33143150</v>
      </c>
      <c r="AM5" s="99">
        <f t="shared" si="1"/>
        <v>55706180.482127279</v>
      </c>
      <c r="AN5" s="99">
        <f t="shared" si="1"/>
        <v>72694490</v>
      </c>
      <c r="AO5" s="99">
        <f t="shared" si="1"/>
        <v>27402000</v>
      </c>
      <c r="AP5" s="99">
        <f t="shared" si="1"/>
        <v>0</v>
      </c>
      <c r="AQ5" s="99">
        <f t="shared" si="1"/>
        <v>36216628.539999999</v>
      </c>
      <c r="AR5" s="99">
        <f t="shared" si="1"/>
        <v>334371501.02212727</v>
      </c>
      <c r="AS5" s="100">
        <f t="shared" si="1"/>
        <v>334371501.02212727</v>
      </c>
      <c r="AT5" s="101"/>
      <c r="AU5" s="21"/>
      <c r="AV5" s="21"/>
      <c r="AW5" s="52"/>
      <c r="AX5" s="102"/>
      <c r="AY5" s="103" t="s">
        <v>49</v>
      </c>
      <c r="AZ5" s="23"/>
      <c r="BA5" s="103" t="s">
        <v>50</v>
      </c>
      <c r="BB5" s="99">
        <f>SUM(BB7:BB183)</f>
        <v>334371501.02212727</v>
      </c>
    </row>
    <row r="6" spans="2:55" ht="13.4" customHeight="1" x14ac:dyDescent="0.35">
      <c r="B6" s="104" t="s">
        <v>27</v>
      </c>
      <c r="C6" s="105" t="s">
        <v>51</v>
      </c>
      <c r="D6" s="74" t="s">
        <v>29</v>
      </c>
      <c r="E6" s="75" t="s">
        <v>30</v>
      </c>
      <c r="F6" s="76" t="s">
        <v>31</v>
      </c>
      <c r="G6" s="72" t="s">
        <v>32</v>
      </c>
      <c r="H6" s="72" t="s">
        <v>33</v>
      </c>
      <c r="I6" s="75" t="s">
        <v>52</v>
      </c>
      <c r="J6" s="75" t="s">
        <v>53</v>
      </c>
      <c r="K6" s="77" t="s">
        <v>54</v>
      </c>
      <c r="L6" s="75" t="s">
        <v>34</v>
      </c>
      <c r="M6" s="106" t="s">
        <v>35</v>
      </c>
      <c r="N6" s="79" t="s">
        <v>36</v>
      </c>
      <c r="O6" s="80" t="s">
        <v>37</v>
      </c>
      <c r="P6" s="107" t="s">
        <v>12</v>
      </c>
      <c r="Q6" s="80" t="s">
        <v>37</v>
      </c>
      <c r="R6" s="107" t="s">
        <v>55</v>
      </c>
      <c r="S6" s="107" t="s">
        <v>56</v>
      </c>
      <c r="T6" s="17" t="s">
        <v>47</v>
      </c>
      <c r="U6" s="17" t="s">
        <v>57</v>
      </c>
      <c r="V6" s="17" t="s">
        <v>48</v>
      </c>
      <c r="W6" s="108" t="s">
        <v>14</v>
      </c>
      <c r="X6" s="109" t="s">
        <v>15</v>
      </c>
      <c r="Y6" s="109" t="s">
        <v>16</v>
      </c>
      <c r="Z6" s="109" t="s">
        <v>17</v>
      </c>
      <c r="AA6" s="109" t="s">
        <v>58</v>
      </c>
      <c r="AB6" s="109" t="s">
        <v>59</v>
      </c>
      <c r="AC6" s="109" t="s">
        <v>20</v>
      </c>
      <c r="AD6" s="109" t="s">
        <v>21</v>
      </c>
      <c r="AE6" s="109" t="s">
        <v>22</v>
      </c>
      <c r="AF6" s="109" t="s">
        <v>60</v>
      </c>
      <c r="AG6" s="108" t="s">
        <v>61</v>
      </c>
      <c r="AH6" s="17" t="s">
        <v>62</v>
      </c>
      <c r="AI6" s="110" t="s">
        <v>15</v>
      </c>
      <c r="AJ6" s="110" t="s">
        <v>16</v>
      </c>
      <c r="AK6" s="110" t="s">
        <v>17</v>
      </c>
      <c r="AL6" s="110" t="s">
        <v>58</v>
      </c>
      <c r="AM6" s="110" t="s">
        <v>59</v>
      </c>
      <c r="AN6" s="110" t="s">
        <v>63</v>
      </c>
      <c r="AO6" s="110" t="s">
        <v>21</v>
      </c>
      <c r="AP6" s="110" t="s">
        <v>22</v>
      </c>
      <c r="AQ6" s="110" t="s">
        <v>60</v>
      </c>
      <c r="AR6" s="111" t="s">
        <v>11</v>
      </c>
      <c r="AS6" s="112" t="s">
        <v>14</v>
      </c>
      <c r="AT6" s="113" t="s">
        <v>1</v>
      </c>
      <c r="AU6" s="114" t="s">
        <v>47</v>
      </c>
      <c r="AV6" s="114" t="s">
        <v>64</v>
      </c>
      <c r="AW6" s="114" t="s">
        <v>65</v>
      </c>
      <c r="AX6" s="115" t="s">
        <v>66</v>
      </c>
      <c r="AY6" s="22" t="s">
        <v>42</v>
      </c>
      <c r="AZ6" s="102"/>
      <c r="BA6" s="22" t="s">
        <v>67</v>
      </c>
      <c r="BB6" s="111" t="s">
        <v>11</v>
      </c>
    </row>
    <row r="7" spans="2:55" ht="13.4" customHeight="1" x14ac:dyDescent="0.35">
      <c r="B7" s="328" t="s">
        <v>68</v>
      </c>
      <c r="C7" s="329" t="s">
        <v>68</v>
      </c>
      <c r="D7" s="330" t="s">
        <v>69</v>
      </c>
      <c r="E7" s="331">
        <v>6539</v>
      </c>
      <c r="F7" s="332" t="s">
        <v>70</v>
      </c>
      <c r="G7" s="116" t="s">
        <v>71</v>
      </c>
      <c r="H7" s="116" t="s">
        <v>72</v>
      </c>
      <c r="I7" s="117"/>
      <c r="J7" s="117">
        <v>5014</v>
      </c>
      <c r="K7" s="118" t="s">
        <v>73</v>
      </c>
      <c r="L7" s="117" t="str">
        <f t="shared" ref="L7:L101" si="2">CONCATENATE(I7,"-",J7,"(",K7,")")</f>
        <v>-5014(047)</v>
      </c>
      <c r="M7" s="119" t="s">
        <v>74</v>
      </c>
      <c r="N7" s="120" t="s">
        <v>75</v>
      </c>
      <c r="O7" s="121" t="s">
        <v>76</v>
      </c>
      <c r="P7" s="121">
        <v>44561</v>
      </c>
      <c r="Q7" s="122"/>
      <c r="R7" s="123"/>
      <c r="S7" s="123">
        <v>44805</v>
      </c>
      <c r="T7" s="121" t="s">
        <v>77</v>
      </c>
      <c r="U7" s="121">
        <v>44561</v>
      </c>
      <c r="V7" s="121">
        <v>44561</v>
      </c>
      <c r="W7" s="124">
        <f t="shared" ref="W7:W95" si="3">AS7</f>
        <v>300000</v>
      </c>
      <c r="X7" s="125"/>
      <c r="Y7" s="125"/>
      <c r="Z7" s="126">
        <f t="shared" ref="Z7:Z95" si="4">X7+Y7</f>
        <v>0</v>
      </c>
      <c r="AA7" s="127"/>
      <c r="AB7" s="127"/>
      <c r="AC7" s="126"/>
      <c r="AD7" s="128"/>
      <c r="AE7" s="126"/>
      <c r="AF7" s="126"/>
      <c r="AG7" s="124">
        <f t="shared" ref="AG7:AG56" si="5">SUM(Z7:AF7)</f>
        <v>0</v>
      </c>
      <c r="AH7" s="121"/>
      <c r="AI7" s="129"/>
      <c r="AJ7" s="129"/>
      <c r="AK7" s="126">
        <f t="shared" ref="AK7:AK95" si="6">AI7+AJ7</f>
        <v>0</v>
      </c>
      <c r="AL7" s="130"/>
      <c r="AM7" s="130"/>
      <c r="AN7" s="130"/>
      <c r="AO7" s="130">
        <v>300000</v>
      </c>
      <c r="AP7" s="130"/>
      <c r="AQ7" s="130"/>
      <c r="AR7" s="124">
        <f t="shared" ref="AR7:AR60" si="7">SUM(AK7:AQ7)</f>
        <v>300000</v>
      </c>
      <c r="AS7" s="124">
        <f t="shared" ref="AS7:AS95" si="8">AR7-AG7</f>
        <v>300000</v>
      </c>
      <c r="AT7" s="131" t="s">
        <v>78</v>
      </c>
      <c r="AU7" s="132"/>
      <c r="AV7" s="132"/>
      <c r="AW7" s="133"/>
      <c r="AX7" s="115"/>
      <c r="AY7" s="134">
        <v>44104</v>
      </c>
      <c r="AZ7" s="23"/>
      <c r="BA7" s="134"/>
      <c r="BB7" s="124">
        <f t="shared" ref="BB7:BB95" si="9">AR7</f>
        <v>300000</v>
      </c>
      <c r="BC7" s="135"/>
    </row>
    <row r="8" spans="2:55" ht="13.4" customHeight="1" x14ac:dyDescent="0.35">
      <c r="B8" s="153" t="s">
        <v>68</v>
      </c>
      <c r="C8" s="333" t="s">
        <v>68</v>
      </c>
      <c r="D8" s="137" t="s">
        <v>79</v>
      </c>
      <c r="E8" s="138">
        <v>6760</v>
      </c>
      <c r="F8" s="334" t="s">
        <v>80</v>
      </c>
      <c r="G8" s="139" t="s">
        <v>81</v>
      </c>
      <c r="H8" s="139" t="s">
        <v>15</v>
      </c>
      <c r="I8" s="140" t="s">
        <v>82</v>
      </c>
      <c r="J8" s="140">
        <v>5014</v>
      </c>
      <c r="K8" s="141" t="s">
        <v>83</v>
      </c>
      <c r="L8" s="117" t="str">
        <f t="shared" si="2"/>
        <v>STPL-5014(048)</v>
      </c>
      <c r="M8" s="142" t="s">
        <v>84</v>
      </c>
      <c r="N8" s="143" t="s">
        <v>85</v>
      </c>
      <c r="O8" s="144"/>
      <c r="P8" s="144"/>
      <c r="Q8" s="144"/>
      <c r="R8" s="145"/>
      <c r="S8" s="145">
        <v>44742</v>
      </c>
      <c r="T8" s="121">
        <v>44399</v>
      </c>
      <c r="U8" s="121">
        <v>44621</v>
      </c>
      <c r="V8" s="121">
        <v>44592</v>
      </c>
      <c r="W8" s="124">
        <f t="shared" si="3"/>
        <v>827000</v>
      </c>
      <c r="X8" s="146"/>
      <c r="Y8" s="147"/>
      <c r="Z8" s="126">
        <f t="shared" si="4"/>
        <v>0</v>
      </c>
      <c r="AA8" s="148"/>
      <c r="AB8" s="147"/>
      <c r="AC8" s="147"/>
      <c r="AD8" s="147"/>
      <c r="AE8" s="147"/>
      <c r="AF8" s="147"/>
      <c r="AG8" s="124">
        <f t="shared" si="5"/>
        <v>0</v>
      </c>
      <c r="AH8" s="145"/>
      <c r="AI8" s="147">
        <v>827000</v>
      </c>
      <c r="AJ8" s="147"/>
      <c r="AK8" s="126">
        <f t="shared" si="6"/>
        <v>827000</v>
      </c>
      <c r="AL8" s="147"/>
      <c r="AM8" s="147"/>
      <c r="AN8" s="147"/>
      <c r="AO8" s="147"/>
      <c r="AP8" s="147"/>
      <c r="AQ8" s="147"/>
      <c r="AR8" s="124">
        <f t="shared" si="7"/>
        <v>827000</v>
      </c>
      <c r="AS8" s="124">
        <f t="shared" si="8"/>
        <v>827000</v>
      </c>
      <c r="AT8" s="131" t="s">
        <v>86</v>
      </c>
      <c r="AU8" s="149"/>
      <c r="AV8" s="150"/>
      <c r="AW8" s="151"/>
      <c r="AX8" s="115"/>
      <c r="AY8" s="134">
        <v>44104</v>
      </c>
      <c r="AZ8" s="23"/>
      <c r="BA8" s="134"/>
      <c r="BB8" s="124">
        <f t="shared" si="9"/>
        <v>827000</v>
      </c>
    </row>
    <row r="9" spans="2:55" ht="13.4" customHeight="1" x14ac:dyDescent="0.35">
      <c r="B9" s="153" t="s">
        <v>68</v>
      </c>
      <c r="C9" s="333" t="s">
        <v>87</v>
      </c>
      <c r="D9" s="137" t="s">
        <v>88</v>
      </c>
      <c r="E9" s="138">
        <v>6989</v>
      </c>
      <c r="F9" s="334" t="s">
        <v>89</v>
      </c>
      <c r="G9" s="154" t="s">
        <v>90</v>
      </c>
      <c r="H9" s="154" t="s">
        <v>58</v>
      </c>
      <c r="I9" s="140" t="s">
        <v>91</v>
      </c>
      <c r="J9" s="140">
        <v>5933</v>
      </c>
      <c r="K9" s="141" t="s">
        <v>92</v>
      </c>
      <c r="L9" s="117" t="str">
        <f t="shared" si="2"/>
        <v>HSIPL-5933(152)</v>
      </c>
      <c r="M9" s="142" t="s">
        <v>84</v>
      </c>
      <c r="N9" s="120" t="s">
        <v>93</v>
      </c>
      <c r="O9" s="144"/>
      <c r="P9" s="144"/>
      <c r="Q9" s="144"/>
      <c r="R9" s="145"/>
      <c r="S9" s="145">
        <v>44896</v>
      </c>
      <c r="T9" s="121">
        <v>44276</v>
      </c>
      <c r="U9" s="121">
        <v>44834</v>
      </c>
      <c r="V9" s="121">
        <v>44742</v>
      </c>
      <c r="W9" s="124">
        <f t="shared" si="3"/>
        <v>1750000</v>
      </c>
      <c r="X9" s="147"/>
      <c r="Y9" s="147"/>
      <c r="Z9" s="126">
        <f t="shared" si="4"/>
        <v>0</v>
      </c>
      <c r="AA9" s="155"/>
      <c r="AB9" s="147"/>
      <c r="AC9" s="147"/>
      <c r="AD9" s="147"/>
      <c r="AE9" s="147"/>
      <c r="AF9" s="147"/>
      <c r="AG9" s="124">
        <f t="shared" si="5"/>
        <v>0</v>
      </c>
      <c r="AH9" s="145"/>
      <c r="AI9" s="147"/>
      <c r="AJ9" s="147"/>
      <c r="AK9" s="126">
        <f t="shared" si="6"/>
        <v>0</v>
      </c>
      <c r="AL9" s="147">
        <v>1750000</v>
      </c>
      <c r="AM9" s="147"/>
      <c r="AN9" s="147"/>
      <c r="AO9" s="147"/>
      <c r="AP9" s="147"/>
      <c r="AQ9" s="147"/>
      <c r="AR9" s="124">
        <f t="shared" si="7"/>
        <v>1750000</v>
      </c>
      <c r="AS9" s="124">
        <f t="shared" si="8"/>
        <v>1750000</v>
      </c>
      <c r="AT9" s="131" t="s">
        <v>94</v>
      </c>
      <c r="AU9" s="149"/>
      <c r="AV9" s="150"/>
      <c r="AW9" s="151"/>
      <c r="AX9" s="115"/>
      <c r="AY9" s="134">
        <v>44469</v>
      </c>
      <c r="AZ9" s="23"/>
      <c r="BA9" s="134"/>
      <c r="BB9" s="124">
        <f t="shared" si="9"/>
        <v>1750000</v>
      </c>
    </row>
    <row r="10" spans="2:55" ht="13.4" customHeight="1" x14ac:dyDescent="0.35">
      <c r="B10" s="153" t="s">
        <v>68</v>
      </c>
      <c r="C10" s="333" t="s">
        <v>87</v>
      </c>
      <c r="D10" s="137" t="s">
        <v>88</v>
      </c>
      <c r="E10" s="138">
        <v>6990</v>
      </c>
      <c r="F10" s="334" t="s">
        <v>89</v>
      </c>
      <c r="G10" s="154" t="s">
        <v>90</v>
      </c>
      <c r="H10" s="154" t="s">
        <v>58</v>
      </c>
      <c r="I10" s="140" t="s">
        <v>91</v>
      </c>
      <c r="J10" s="140">
        <v>5933</v>
      </c>
      <c r="K10" s="141" t="s">
        <v>95</v>
      </c>
      <c r="L10" s="117" t="str">
        <f t="shared" si="2"/>
        <v>HSIPL-5933(153)</v>
      </c>
      <c r="M10" s="142" t="s">
        <v>84</v>
      </c>
      <c r="N10" s="120" t="s">
        <v>96</v>
      </c>
      <c r="O10" s="144"/>
      <c r="P10" s="144"/>
      <c r="Q10" s="144"/>
      <c r="R10" s="145"/>
      <c r="S10" s="145">
        <v>44896</v>
      </c>
      <c r="T10" s="121">
        <v>44276</v>
      </c>
      <c r="U10" s="121">
        <v>44896</v>
      </c>
      <c r="V10" s="121">
        <v>44742</v>
      </c>
      <c r="W10" s="124">
        <f t="shared" si="3"/>
        <v>2293900</v>
      </c>
      <c r="X10" s="147"/>
      <c r="Y10" s="147"/>
      <c r="Z10" s="126">
        <f t="shared" si="4"/>
        <v>0</v>
      </c>
      <c r="AA10" s="155"/>
      <c r="AB10" s="147"/>
      <c r="AC10" s="147"/>
      <c r="AD10" s="147"/>
      <c r="AE10" s="147"/>
      <c r="AF10" s="147"/>
      <c r="AG10" s="124">
        <f t="shared" si="5"/>
        <v>0</v>
      </c>
      <c r="AH10" s="145"/>
      <c r="AI10" s="147"/>
      <c r="AJ10" s="147"/>
      <c r="AK10" s="126">
        <f t="shared" si="6"/>
        <v>0</v>
      </c>
      <c r="AL10" s="147">
        <v>2293900</v>
      </c>
      <c r="AM10" s="147"/>
      <c r="AN10" s="147"/>
      <c r="AO10" s="147"/>
      <c r="AP10" s="147"/>
      <c r="AQ10" s="147"/>
      <c r="AR10" s="124">
        <f t="shared" si="7"/>
        <v>2293900</v>
      </c>
      <c r="AS10" s="124">
        <f t="shared" si="8"/>
        <v>2293900</v>
      </c>
      <c r="AT10" s="131" t="s">
        <v>94</v>
      </c>
      <c r="AU10" s="149"/>
      <c r="AV10" s="150"/>
      <c r="AW10" s="151"/>
      <c r="AX10" s="115"/>
      <c r="AY10" s="134">
        <v>44469</v>
      </c>
      <c r="AZ10" s="23"/>
      <c r="BA10" s="134"/>
      <c r="BB10" s="124">
        <f t="shared" si="9"/>
        <v>2293900</v>
      </c>
    </row>
    <row r="11" spans="2:55" ht="13.4" customHeight="1" x14ac:dyDescent="0.35">
      <c r="B11" s="153" t="s">
        <v>68</v>
      </c>
      <c r="C11" s="333" t="s">
        <v>87</v>
      </c>
      <c r="D11" s="137" t="s">
        <v>88</v>
      </c>
      <c r="E11" s="138">
        <v>6988</v>
      </c>
      <c r="F11" s="334" t="s">
        <v>89</v>
      </c>
      <c r="G11" s="154" t="s">
        <v>90</v>
      </c>
      <c r="H11" s="154" t="s">
        <v>58</v>
      </c>
      <c r="I11" s="140" t="s">
        <v>91</v>
      </c>
      <c r="J11" s="140">
        <v>5933</v>
      </c>
      <c r="K11" s="141" t="s">
        <v>97</v>
      </c>
      <c r="L11" s="117" t="str">
        <f t="shared" si="2"/>
        <v>HSIPL-5933(154)</v>
      </c>
      <c r="M11" s="142" t="s">
        <v>84</v>
      </c>
      <c r="N11" s="120" t="s">
        <v>98</v>
      </c>
      <c r="O11" s="144"/>
      <c r="P11" s="144"/>
      <c r="Q11" s="144"/>
      <c r="R11" s="145"/>
      <c r="S11" s="145">
        <v>45047</v>
      </c>
      <c r="T11" s="121">
        <v>44357</v>
      </c>
      <c r="U11" s="121">
        <v>44866</v>
      </c>
      <c r="V11" s="121">
        <v>44742</v>
      </c>
      <c r="W11" s="124">
        <f t="shared" si="3"/>
        <v>1330000</v>
      </c>
      <c r="X11" s="147"/>
      <c r="Y11" s="147"/>
      <c r="Z11" s="126">
        <f t="shared" si="4"/>
        <v>0</v>
      </c>
      <c r="AA11" s="155"/>
      <c r="AB11" s="147"/>
      <c r="AC11" s="147"/>
      <c r="AD11" s="147"/>
      <c r="AE11" s="147"/>
      <c r="AF11" s="147"/>
      <c r="AG11" s="124">
        <f t="shared" si="5"/>
        <v>0</v>
      </c>
      <c r="AH11" s="145"/>
      <c r="AI11" s="147"/>
      <c r="AJ11" s="147"/>
      <c r="AK11" s="126">
        <f t="shared" si="6"/>
        <v>0</v>
      </c>
      <c r="AL11" s="147">
        <v>1330000</v>
      </c>
      <c r="AM11" s="147"/>
      <c r="AN11" s="147"/>
      <c r="AO11" s="147"/>
      <c r="AP11" s="147"/>
      <c r="AQ11" s="147"/>
      <c r="AR11" s="124">
        <f t="shared" si="7"/>
        <v>1330000</v>
      </c>
      <c r="AS11" s="124">
        <f t="shared" si="8"/>
        <v>1330000</v>
      </c>
      <c r="AT11" s="131" t="s">
        <v>94</v>
      </c>
      <c r="AU11" s="149"/>
      <c r="AV11" s="150"/>
      <c r="AW11" s="151"/>
      <c r="AX11" s="115"/>
      <c r="AY11" s="134">
        <v>44469</v>
      </c>
      <c r="AZ11" s="23"/>
      <c r="BA11" s="134"/>
      <c r="BB11" s="124">
        <f t="shared" si="9"/>
        <v>1330000</v>
      </c>
    </row>
    <row r="12" spans="2:55" ht="13.4" customHeight="1" x14ac:dyDescent="0.35">
      <c r="B12" s="153" t="s">
        <v>68</v>
      </c>
      <c r="C12" s="333" t="s">
        <v>87</v>
      </c>
      <c r="D12" s="137" t="s">
        <v>88</v>
      </c>
      <c r="E12" s="138">
        <v>6987</v>
      </c>
      <c r="F12" s="334" t="s">
        <v>89</v>
      </c>
      <c r="G12" s="154" t="s">
        <v>90</v>
      </c>
      <c r="H12" s="154" t="s">
        <v>58</v>
      </c>
      <c r="I12" s="140" t="s">
        <v>91</v>
      </c>
      <c r="J12" s="140">
        <v>5933</v>
      </c>
      <c r="K12" s="141" t="s">
        <v>99</v>
      </c>
      <c r="L12" s="117" t="str">
        <f t="shared" si="2"/>
        <v>HSIPL-5933(155)</v>
      </c>
      <c r="M12" s="142" t="s">
        <v>84</v>
      </c>
      <c r="N12" s="120" t="s">
        <v>100</v>
      </c>
      <c r="O12" s="144"/>
      <c r="P12" s="144"/>
      <c r="Q12" s="144"/>
      <c r="R12" s="145"/>
      <c r="S12" s="145">
        <v>44652</v>
      </c>
      <c r="T12" s="121">
        <v>44187</v>
      </c>
      <c r="U12" s="121">
        <v>44515</v>
      </c>
      <c r="V12" s="121">
        <v>44742</v>
      </c>
      <c r="W12" s="124">
        <f t="shared" si="3"/>
        <v>384300</v>
      </c>
      <c r="X12" s="147"/>
      <c r="Y12" s="147"/>
      <c r="Z12" s="126">
        <f t="shared" si="4"/>
        <v>0</v>
      </c>
      <c r="AA12" s="155"/>
      <c r="AB12" s="147"/>
      <c r="AC12" s="147"/>
      <c r="AD12" s="147"/>
      <c r="AE12" s="147"/>
      <c r="AF12" s="147"/>
      <c r="AG12" s="124">
        <f t="shared" si="5"/>
        <v>0</v>
      </c>
      <c r="AH12" s="145"/>
      <c r="AI12" s="147"/>
      <c r="AJ12" s="147"/>
      <c r="AK12" s="126">
        <f t="shared" si="6"/>
        <v>0</v>
      </c>
      <c r="AL12" s="147">
        <v>384300</v>
      </c>
      <c r="AM12" s="147"/>
      <c r="AN12" s="147"/>
      <c r="AO12" s="147"/>
      <c r="AP12" s="147"/>
      <c r="AQ12" s="147"/>
      <c r="AR12" s="124">
        <f t="shared" si="7"/>
        <v>384300</v>
      </c>
      <c r="AS12" s="124">
        <f t="shared" si="8"/>
        <v>384300</v>
      </c>
      <c r="AT12" s="131" t="s">
        <v>94</v>
      </c>
      <c r="AU12" s="149"/>
      <c r="AV12" s="150"/>
      <c r="AW12" s="151"/>
      <c r="AX12" s="115"/>
      <c r="AY12" s="134">
        <v>44469</v>
      </c>
      <c r="AZ12" s="23"/>
      <c r="BA12" s="134"/>
      <c r="BB12" s="124">
        <f t="shared" si="9"/>
        <v>384300</v>
      </c>
    </row>
    <row r="13" spans="2:55" ht="13.4" customHeight="1" x14ac:dyDescent="0.35">
      <c r="B13" s="153" t="s">
        <v>68</v>
      </c>
      <c r="C13" s="333" t="s">
        <v>87</v>
      </c>
      <c r="D13" s="137" t="s">
        <v>101</v>
      </c>
      <c r="E13" s="138">
        <v>7084</v>
      </c>
      <c r="F13" s="334" t="s">
        <v>102</v>
      </c>
      <c r="G13" s="139" t="s">
        <v>81</v>
      </c>
      <c r="H13" s="139" t="s">
        <v>15</v>
      </c>
      <c r="I13" s="140"/>
      <c r="J13" s="140">
        <v>5933</v>
      </c>
      <c r="K13" s="141" t="s">
        <v>103</v>
      </c>
      <c r="L13" s="117" t="str">
        <f t="shared" si="2"/>
        <v>-5933(143)</v>
      </c>
      <c r="M13" s="142"/>
      <c r="N13" s="120" t="s">
        <v>104</v>
      </c>
      <c r="O13" s="144"/>
      <c r="P13" s="144"/>
      <c r="Q13" s="144"/>
      <c r="R13" s="145"/>
      <c r="S13" s="145">
        <v>44702</v>
      </c>
      <c r="T13" s="121">
        <v>44456</v>
      </c>
      <c r="U13" s="121">
        <v>44531</v>
      </c>
      <c r="V13" s="121">
        <v>44834</v>
      </c>
      <c r="W13" s="124">
        <f t="shared" si="3"/>
        <v>2000000</v>
      </c>
      <c r="X13" s="146"/>
      <c r="Y13" s="147"/>
      <c r="Z13" s="126">
        <f t="shared" si="4"/>
        <v>0</v>
      </c>
      <c r="AA13" s="148"/>
      <c r="AB13" s="147"/>
      <c r="AC13" s="147"/>
      <c r="AD13" s="147"/>
      <c r="AE13" s="147"/>
      <c r="AF13" s="147"/>
      <c r="AG13" s="124">
        <f t="shared" si="5"/>
        <v>0</v>
      </c>
      <c r="AH13" s="145"/>
      <c r="AI13" s="147">
        <v>2000000</v>
      </c>
      <c r="AJ13" s="147"/>
      <c r="AK13" s="126">
        <f t="shared" si="6"/>
        <v>2000000</v>
      </c>
      <c r="AL13" s="147"/>
      <c r="AM13" s="147"/>
      <c r="AN13" s="147"/>
      <c r="AO13" s="147"/>
      <c r="AP13" s="147"/>
      <c r="AQ13" s="147"/>
      <c r="AR13" s="124">
        <f t="shared" si="7"/>
        <v>2000000</v>
      </c>
      <c r="AS13" s="124">
        <f t="shared" si="8"/>
        <v>2000000</v>
      </c>
      <c r="AT13" s="131"/>
      <c r="AU13" s="149"/>
      <c r="AV13" s="150"/>
      <c r="AW13" s="151"/>
      <c r="AX13" s="115"/>
      <c r="AY13" s="134">
        <v>44469</v>
      </c>
      <c r="AZ13" s="23"/>
      <c r="BA13" s="134"/>
      <c r="BB13" s="124">
        <f t="shared" si="9"/>
        <v>2000000</v>
      </c>
    </row>
    <row r="14" spans="2:55" ht="13.4" customHeight="1" x14ac:dyDescent="0.35">
      <c r="B14" s="153" t="s">
        <v>105</v>
      </c>
      <c r="C14" s="143" t="s">
        <v>106</v>
      </c>
      <c r="D14" s="137" t="s">
        <v>107</v>
      </c>
      <c r="E14" s="138">
        <v>163</v>
      </c>
      <c r="F14" s="334" t="s">
        <v>108</v>
      </c>
      <c r="G14" s="156" t="s">
        <v>20</v>
      </c>
      <c r="H14" s="156" t="s">
        <v>109</v>
      </c>
      <c r="I14" s="140"/>
      <c r="J14" s="140">
        <v>6480</v>
      </c>
      <c r="K14" s="141"/>
      <c r="L14" s="117" t="str">
        <f t="shared" si="2"/>
        <v>-6480()</v>
      </c>
      <c r="M14" s="142" t="s">
        <v>84</v>
      </c>
      <c r="N14" s="143" t="s">
        <v>110</v>
      </c>
      <c r="O14" s="144" t="s">
        <v>111</v>
      </c>
      <c r="P14" s="157">
        <v>44370</v>
      </c>
      <c r="Q14" s="144"/>
      <c r="R14" s="145"/>
      <c r="S14" s="145"/>
      <c r="T14" s="121" t="s">
        <v>112</v>
      </c>
      <c r="U14" s="121"/>
      <c r="V14" s="121">
        <v>44148</v>
      </c>
      <c r="W14" s="124">
        <f t="shared" si="3"/>
        <v>8979000</v>
      </c>
      <c r="X14" s="147"/>
      <c r="Y14" s="147"/>
      <c r="Z14" s="126">
        <f t="shared" si="4"/>
        <v>0</v>
      </c>
      <c r="AA14" s="148"/>
      <c r="AB14" s="147"/>
      <c r="AC14" s="158"/>
      <c r="AD14" s="147"/>
      <c r="AE14" s="147"/>
      <c r="AF14" s="147"/>
      <c r="AG14" s="124">
        <f t="shared" si="5"/>
        <v>0</v>
      </c>
      <c r="AH14" s="145"/>
      <c r="AI14" s="147"/>
      <c r="AJ14" s="147"/>
      <c r="AK14" s="126">
        <f t="shared" si="6"/>
        <v>0</v>
      </c>
      <c r="AL14" s="147"/>
      <c r="AM14" s="147"/>
      <c r="AN14" s="147">
        <v>8979000</v>
      </c>
      <c r="AO14" s="147"/>
      <c r="AP14" s="147"/>
      <c r="AQ14" s="147"/>
      <c r="AR14" s="124">
        <f t="shared" si="7"/>
        <v>8979000</v>
      </c>
      <c r="AS14" s="124">
        <f t="shared" si="8"/>
        <v>8979000</v>
      </c>
      <c r="AT14" s="131" t="s">
        <v>113</v>
      </c>
      <c r="AU14" s="149"/>
      <c r="AV14" s="150"/>
      <c r="AW14" s="151"/>
      <c r="AX14" s="115"/>
      <c r="AY14" s="134">
        <v>44104</v>
      </c>
      <c r="AZ14" s="23"/>
      <c r="BA14" s="134"/>
      <c r="BB14" s="124">
        <f t="shared" si="9"/>
        <v>8979000</v>
      </c>
    </row>
    <row r="15" spans="2:55" ht="13.4" customHeight="1" x14ac:dyDescent="0.35">
      <c r="B15" s="153" t="s">
        <v>105</v>
      </c>
      <c r="C15" s="143" t="s">
        <v>106</v>
      </c>
      <c r="D15" s="137" t="s">
        <v>107</v>
      </c>
      <c r="E15" s="138">
        <v>163</v>
      </c>
      <c r="F15" s="334" t="s">
        <v>108</v>
      </c>
      <c r="G15" s="156" t="s">
        <v>20</v>
      </c>
      <c r="H15" s="156" t="s">
        <v>109</v>
      </c>
      <c r="I15" s="140"/>
      <c r="J15" s="140">
        <v>6480</v>
      </c>
      <c r="K15" s="141"/>
      <c r="L15" s="117" t="str">
        <f t="shared" si="2"/>
        <v>-6480()</v>
      </c>
      <c r="M15" s="142" t="s">
        <v>84</v>
      </c>
      <c r="N15" s="143" t="s">
        <v>110</v>
      </c>
      <c r="O15" s="144" t="s">
        <v>111</v>
      </c>
      <c r="P15" s="157">
        <v>44056</v>
      </c>
      <c r="Q15" s="144"/>
      <c r="R15" s="145"/>
      <c r="S15" s="145"/>
      <c r="T15" s="121" t="s">
        <v>112</v>
      </c>
      <c r="U15" s="121"/>
      <c r="V15" s="121">
        <v>44148</v>
      </c>
      <c r="W15" s="124">
        <f t="shared" si="3"/>
        <v>14360000</v>
      </c>
      <c r="X15" s="147"/>
      <c r="Y15" s="147"/>
      <c r="Z15" s="126">
        <f t="shared" si="4"/>
        <v>0</v>
      </c>
      <c r="AA15" s="148"/>
      <c r="AB15" s="147"/>
      <c r="AC15" s="158"/>
      <c r="AD15" s="147"/>
      <c r="AE15" s="147"/>
      <c r="AF15" s="147"/>
      <c r="AG15" s="124">
        <f t="shared" si="5"/>
        <v>0</v>
      </c>
      <c r="AH15" s="145"/>
      <c r="AI15" s="147"/>
      <c r="AJ15" s="147"/>
      <c r="AK15" s="126">
        <f t="shared" si="6"/>
        <v>0</v>
      </c>
      <c r="AL15" s="147"/>
      <c r="AM15" s="147"/>
      <c r="AN15" s="147">
        <v>14360000</v>
      </c>
      <c r="AO15" s="147"/>
      <c r="AP15" s="147"/>
      <c r="AQ15" s="147"/>
      <c r="AR15" s="124">
        <f t="shared" si="7"/>
        <v>14360000</v>
      </c>
      <c r="AS15" s="124">
        <f t="shared" si="8"/>
        <v>14360000</v>
      </c>
      <c r="AT15" s="131" t="s">
        <v>113</v>
      </c>
      <c r="AU15" s="149"/>
      <c r="AV15" s="150"/>
      <c r="AW15" s="151"/>
      <c r="AX15" s="115"/>
      <c r="AY15" s="134">
        <v>44104</v>
      </c>
      <c r="AZ15" s="23"/>
      <c r="BA15" s="134"/>
      <c r="BB15" s="124">
        <f t="shared" si="9"/>
        <v>14360000</v>
      </c>
    </row>
    <row r="16" spans="2:55" ht="13.4" customHeight="1" x14ac:dyDescent="0.35">
      <c r="B16" s="153" t="s">
        <v>105</v>
      </c>
      <c r="C16" s="143" t="s">
        <v>106</v>
      </c>
      <c r="D16" s="137" t="s">
        <v>107</v>
      </c>
      <c r="E16" s="138">
        <v>163</v>
      </c>
      <c r="F16" s="334" t="s">
        <v>114</v>
      </c>
      <c r="G16" s="156" t="s">
        <v>20</v>
      </c>
      <c r="H16" s="156" t="s">
        <v>109</v>
      </c>
      <c r="I16" s="140"/>
      <c r="J16" s="140">
        <v>6480</v>
      </c>
      <c r="K16" s="141"/>
      <c r="L16" s="117" t="str">
        <f t="shared" si="2"/>
        <v>-6480()</v>
      </c>
      <c r="M16" s="142" t="s">
        <v>84</v>
      </c>
      <c r="N16" s="143" t="s">
        <v>110</v>
      </c>
      <c r="O16" s="144" t="s">
        <v>111</v>
      </c>
      <c r="P16" s="157">
        <v>44370</v>
      </c>
      <c r="Q16" s="144"/>
      <c r="R16" s="145"/>
      <c r="S16" s="145"/>
      <c r="T16" s="121" t="s">
        <v>112</v>
      </c>
      <c r="U16" s="121"/>
      <c r="V16" s="121">
        <v>44148</v>
      </c>
      <c r="W16" s="124">
        <f t="shared" si="3"/>
        <v>15445000</v>
      </c>
      <c r="X16" s="147"/>
      <c r="Y16" s="147"/>
      <c r="Z16" s="126">
        <f t="shared" si="4"/>
        <v>0</v>
      </c>
      <c r="AA16" s="148"/>
      <c r="AB16" s="147"/>
      <c r="AC16" s="158"/>
      <c r="AD16" s="147"/>
      <c r="AE16" s="147"/>
      <c r="AF16" s="147"/>
      <c r="AG16" s="124">
        <f t="shared" si="5"/>
        <v>0</v>
      </c>
      <c r="AH16" s="145"/>
      <c r="AI16" s="147"/>
      <c r="AJ16" s="147"/>
      <c r="AK16" s="126">
        <f t="shared" si="6"/>
        <v>0</v>
      </c>
      <c r="AL16" s="147"/>
      <c r="AM16" s="147"/>
      <c r="AN16" s="147">
        <v>15445000</v>
      </c>
      <c r="AO16" s="147"/>
      <c r="AP16" s="147"/>
      <c r="AQ16" s="147"/>
      <c r="AR16" s="124">
        <f t="shared" si="7"/>
        <v>15445000</v>
      </c>
      <c r="AS16" s="124">
        <f t="shared" si="8"/>
        <v>15445000</v>
      </c>
      <c r="AT16" s="131" t="s">
        <v>113</v>
      </c>
      <c r="AU16" s="149"/>
      <c r="AV16" s="150"/>
      <c r="AW16" s="151"/>
      <c r="AX16" s="115"/>
      <c r="AY16" s="134">
        <v>44104</v>
      </c>
      <c r="AZ16" s="23"/>
      <c r="BA16" s="134"/>
      <c r="BB16" s="124">
        <f t="shared" si="9"/>
        <v>15445000</v>
      </c>
    </row>
    <row r="17" spans="2:54" ht="13.4" customHeight="1" x14ac:dyDescent="0.35">
      <c r="B17" s="153" t="s">
        <v>105</v>
      </c>
      <c r="C17" s="143" t="s">
        <v>106</v>
      </c>
      <c r="D17" s="137" t="s">
        <v>107</v>
      </c>
      <c r="E17" s="138">
        <v>163</v>
      </c>
      <c r="F17" s="334" t="s">
        <v>108</v>
      </c>
      <c r="G17" s="156" t="s">
        <v>20</v>
      </c>
      <c r="H17" s="156" t="s">
        <v>109</v>
      </c>
      <c r="I17" s="140"/>
      <c r="J17" s="140">
        <v>6480</v>
      </c>
      <c r="K17" s="141"/>
      <c r="L17" s="117" t="str">
        <f t="shared" si="2"/>
        <v>-6480()</v>
      </c>
      <c r="M17" s="142" t="s">
        <v>115</v>
      </c>
      <c r="N17" s="143" t="s">
        <v>110</v>
      </c>
      <c r="O17" s="144" t="s">
        <v>111</v>
      </c>
      <c r="P17" s="157">
        <v>43964</v>
      </c>
      <c r="Q17" s="144"/>
      <c r="R17" s="145"/>
      <c r="S17" s="145"/>
      <c r="T17" s="121"/>
      <c r="U17" s="121"/>
      <c r="V17" s="121"/>
      <c r="W17" s="124">
        <f t="shared" si="3"/>
        <v>320000</v>
      </c>
      <c r="X17" s="147"/>
      <c r="Y17" s="147"/>
      <c r="Z17" s="126">
        <f t="shared" si="4"/>
        <v>0</v>
      </c>
      <c r="AA17" s="148"/>
      <c r="AB17" s="147"/>
      <c r="AC17" s="158"/>
      <c r="AD17" s="147"/>
      <c r="AE17" s="147"/>
      <c r="AF17" s="147"/>
      <c r="AG17" s="124">
        <f t="shared" si="5"/>
        <v>0</v>
      </c>
      <c r="AH17" s="145"/>
      <c r="AI17" s="147"/>
      <c r="AJ17" s="147"/>
      <c r="AK17" s="126">
        <f t="shared" si="6"/>
        <v>0</v>
      </c>
      <c r="AL17" s="147"/>
      <c r="AM17" s="147"/>
      <c r="AN17" s="147">
        <v>320000</v>
      </c>
      <c r="AO17" s="147"/>
      <c r="AP17" s="147"/>
      <c r="AQ17" s="147"/>
      <c r="AR17" s="124">
        <f t="shared" si="7"/>
        <v>320000</v>
      </c>
      <c r="AS17" s="124">
        <f t="shared" si="8"/>
        <v>320000</v>
      </c>
      <c r="AT17" s="131"/>
      <c r="AU17" s="149"/>
      <c r="AV17" s="150"/>
      <c r="AW17" s="151"/>
      <c r="AX17" s="115"/>
      <c r="AY17" s="134">
        <v>44434</v>
      </c>
      <c r="AZ17" s="23"/>
      <c r="BA17" s="134"/>
      <c r="BB17" s="124">
        <f t="shared" si="9"/>
        <v>320000</v>
      </c>
    </row>
    <row r="18" spans="2:54" ht="13.4" customHeight="1" x14ac:dyDescent="0.35">
      <c r="B18" s="153" t="s">
        <v>105</v>
      </c>
      <c r="C18" s="143" t="s">
        <v>106</v>
      </c>
      <c r="D18" s="137" t="s">
        <v>107</v>
      </c>
      <c r="E18" s="138">
        <v>163</v>
      </c>
      <c r="F18" s="334" t="s">
        <v>108</v>
      </c>
      <c r="G18" s="156" t="s">
        <v>20</v>
      </c>
      <c r="H18" s="156" t="s">
        <v>109</v>
      </c>
      <c r="I18" s="140"/>
      <c r="J18" s="140">
        <v>6480</v>
      </c>
      <c r="K18" s="141"/>
      <c r="L18" s="117" t="str">
        <f t="shared" si="2"/>
        <v>-6480()</v>
      </c>
      <c r="M18" s="142" t="s">
        <v>115</v>
      </c>
      <c r="N18" s="143" t="s">
        <v>110</v>
      </c>
      <c r="O18" s="144" t="s">
        <v>111</v>
      </c>
      <c r="P18" s="157">
        <v>43964</v>
      </c>
      <c r="Q18" s="144"/>
      <c r="R18" s="145"/>
      <c r="S18" s="145"/>
      <c r="T18" s="121"/>
      <c r="U18" s="121"/>
      <c r="V18" s="121"/>
      <c r="W18" s="124">
        <f t="shared" si="3"/>
        <v>2125000</v>
      </c>
      <c r="X18" s="147"/>
      <c r="Y18" s="147"/>
      <c r="Z18" s="126">
        <f t="shared" si="4"/>
        <v>0</v>
      </c>
      <c r="AA18" s="148"/>
      <c r="AB18" s="147"/>
      <c r="AC18" s="158"/>
      <c r="AD18" s="147"/>
      <c r="AE18" s="147"/>
      <c r="AF18" s="147"/>
      <c r="AG18" s="124">
        <f t="shared" si="5"/>
        <v>0</v>
      </c>
      <c r="AH18" s="145"/>
      <c r="AI18" s="147"/>
      <c r="AJ18" s="147"/>
      <c r="AK18" s="126">
        <f t="shared" si="6"/>
        <v>0</v>
      </c>
      <c r="AL18" s="147"/>
      <c r="AM18" s="147"/>
      <c r="AN18" s="147">
        <v>2125000</v>
      </c>
      <c r="AO18" s="147"/>
      <c r="AP18" s="147"/>
      <c r="AQ18" s="147"/>
      <c r="AR18" s="124">
        <f t="shared" si="7"/>
        <v>2125000</v>
      </c>
      <c r="AS18" s="124">
        <f t="shared" si="8"/>
        <v>2125000</v>
      </c>
      <c r="AT18" s="131"/>
      <c r="AU18" s="149"/>
      <c r="AV18" s="150"/>
      <c r="AW18" s="151"/>
      <c r="AX18" s="115"/>
      <c r="AY18" s="134">
        <v>44434</v>
      </c>
      <c r="AZ18" s="23"/>
      <c r="BA18" s="134"/>
      <c r="BB18" s="124">
        <f t="shared" si="9"/>
        <v>2125000</v>
      </c>
    </row>
    <row r="19" spans="2:54" ht="13.4" customHeight="1" x14ac:dyDescent="0.35">
      <c r="B19" s="153" t="s">
        <v>105</v>
      </c>
      <c r="C19" s="143" t="s">
        <v>106</v>
      </c>
      <c r="D19" s="137" t="s">
        <v>116</v>
      </c>
      <c r="E19" s="138">
        <v>5013</v>
      </c>
      <c r="F19" s="334" t="s">
        <v>102</v>
      </c>
      <c r="G19" s="139" t="s">
        <v>81</v>
      </c>
      <c r="H19" s="139" t="s">
        <v>15</v>
      </c>
      <c r="I19" s="140"/>
      <c r="J19" s="140">
        <v>6480</v>
      </c>
      <c r="K19" s="141"/>
      <c r="L19" s="117" t="str">
        <f t="shared" si="2"/>
        <v>-6480()</v>
      </c>
      <c r="M19" s="142" t="s">
        <v>84</v>
      </c>
      <c r="N19" s="143" t="s">
        <v>117</v>
      </c>
      <c r="O19" s="144"/>
      <c r="P19" s="144"/>
      <c r="Q19" s="144"/>
      <c r="R19" s="145"/>
      <c r="S19" s="145"/>
      <c r="T19" s="121"/>
      <c r="U19" s="121">
        <v>44470</v>
      </c>
      <c r="V19" s="121">
        <v>44834</v>
      </c>
      <c r="W19" s="124">
        <f t="shared" si="3"/>
        <v>1500000</v>
      </c>
      <c r="X19" s="146"/>
      <c r="Y19" s="147"/>
      <c r="Z19" s="126">
        <f t="shared" si="4"/>
        <v>0</v>
      </c>
      <c r="AA19" s="148"/>
      <c r="AB19" s="147"/>
      <c r="AC19" s="147"/>
      <c r="AD19" s="147"/>
      <c r="AE19" s="147"/>
      <c r="AF19" s="147"/>
      <c r="AG19" s="124">
        <f t="shared" si="5"/>
        <v>0</v>
      </c>
      <c r="AH19" s="145"/>
      <c r="AI19" s="147">
        <v>1500000</v>
      </c>
      <c r="AJ19" s="147"/>
      <c r="AK19" s="126">
        <f t="shared" si="6"/>
        <v>1500000</v>
      </c>
      <c r="AL19" s="147"/>
      <c r="AM19" s="147"/>
      <c r="AN19" s="147"/>
      <c r="AO19" s="147"/>
      <c r="AP19" s="147"/>
      <c r="AQ19" s="147"/>
      <c r="AR19" s="124">
        <f t="shared" si="7"/>
        <v>1500000</v>
      </c>
      <c r="AS19" s="124">
        <f t="shared" si="8"/>
        <v>1500000</v>
      </c>
      <c r="AT19" s="131"/>
      <c r="AU19" s="149"/>
      <c r="AV19" s="150"/>
      <c r="AW19" s="151"/>
      <c r="AX19" s="115"/>
      <c r="AY19" s="134">
        <v>44469</v>
      </c>
      <c r="AZ19" s="23"/>
      <c r="BA19" s="134"/>
      <c r="BB19" s="124">
        <f t="shared" si="9"/>
        <v>1500000</v>
      </c>
    </row>
    <row r="20" spans="2:54" ht="13.4" customHeight="1" x14ac:dyDescent="0.35">
      <c r="B20" s="153" t="s">
        <v>68</v>
      </c>
      <c r="C20" s="143" t="s">
        <v>118</v>
      </c>
      <c r="D20" s="137" t="s">
        <v>119</v>
      </c>
      <c r="E20" s="138">
        <v>7250</v>
      </c>
      <c r="F20" s="334" t="s">
        <v>102</v>
      </c>
      <c r="G20" s="139" t="s">
        <v>81</v>
      </c>
      <c r="H20" s="139" t="s">
        <v>15</v>
      </c>
      <c r="I20" s="140"/>
      <c r="J20" s="140">
        <v>6002</v>
      </c>
      <c r="K20" s="141"/>
      <c r="L20" s="117" t="str">
        <f t="shared" si="2"/>
        <v>-6002()</v>
      </c>
      <c r="M20" s="142" t="s">
        <v>84</v>
      </c>
      <c r="N20" s="143" t="s">
        <v>120</v>
      </c>
      <c r="O20" s="144"/>
      <c r="P20" s="144"/>
      <c r="Q20" s="144"/>
      <c r="R20" s="145"/>
      <c r="S20" s="145"/>
      <c r="T20" s="121"/>
      <c r="U20" s="121">
        <v>44470</v>
      </c>
      <c r="V20" s="121">
        <v>44834</v>
      </c>
      <c r="W20" s="124">
        <f t="shared" si="3"/>
        <v>300000</v>
      </c>
      <c r="X20" s="146"/>
      <c r="Y20" s="147"/>
      <c r="Z20" s="126">
        <f t="shared" si="4"/>
        <v>0</v>
      </c>
      <c r="AA20" s="148"/>
      <c r="AB20" s="147"/>
      <c r="AC20" s="147"/>
      <c r="AD20" s="147"/>
      <c r="AE20" s="147"/>
      <c r="AF20" s="147"/>
      <c r="AG20" s="124">
        <f t="shared" si="5"/>
        <v>0</v>
      </c>
      <c r="AH20" s="145"/>
      <c r="AI20" s="147">
        <v>300000</v>
      </c>
      <c r="AJ20" s="147"/>
      <c r="AK20" s="126">
        <f t="shared" si="6"/>
        <v>300000</v>
      </c>
      <c r="AL20" s="147"/>
      <c r="AM20" s="147"/>
      <c r="AN20" s="147"/>
      <c r="AO20" s="147"/>
      <c r="AP20" s="147"/>
      <c r="AQ20" s="147"/>
      <c r="AR20" s="124">
        <f t="shared" si="7"/>
        <v>300000</v>
      </c>
      <c r="AS20" s="124">
        <f t="shared" si="8"/>
        <v>300000</v>
      </c>
      <c r="AT20" s="131"/>
      <c r="AU20" s="149"/>
      <c r="AV20" s="150"/>
      <c r="AW20" s="151"/>
      <c r="AX20" s="115"/>
      <c r="AY20" s="134">
        <v>44469</v>
      </c>
      <c r="AZ20" s="23"/>
      <c r="BA20" s="134"/>
      <c r="BB20" s="124">
        <f t="shared" si="9"/>
        <v>300000</v>
      </c>
    </row>
    <row r="21" spans="2:54" ht="13.4" customHeight="1" x14ac:dyDescent="0.35">
      <c r="B21" s="153" t="s">
        <v>68</v>
      </c>
      <c r="C21" s="143" t="s">
        <v>118</v>
      </c>
      <c r="D21" s="137" t="s">
        <v>121</v>
      </c>
      <c r="E21" s="138">
        <v>7251</v>
      </c>
      <c r="F21" s="334" t="s">
        <v>102</v>
      </c>
      <c r="G21" s="139" t="s">
        <v>81</v>
      </c>
      <c r="H21" s="139" t="s">
        <v>15</v>
      </c>
      <c r="I21" s="140"/>
      <c r="J21" s="140">
        <v>6002</v>
      </c>
      <c r="K21" s="141"/>
      <c r="L21" s="117" t="str">
        <f t="shared" si="2"/>
        <v>-6002()</v>
      </c>
      <c r="M21" s="142" t="s">
        <v>84</v>
      </c>
      <c r="N21" s="143" t="s">
        <v>122</v>
      </c>
      <c r="O21" s="144"/>
      <c r="P21" s="144"/>
      <c r="Q21" s="144"/>
      <c r="R21" s="145"/>
      <c r="S21" s="145"/>
      <c r="T21" s="121"/>
      <c r="U21" s="121">
        <v>44470</v>
      </c>
      <c r="V21" s="121">
        <v>44834</v>
      </c>
      <c r="W21" s="124">
        <f t="shared" si="3"/>
        <v>954000</v>
      </c>
      <c r="X21" s="146"/>
      <c r="Y21" s="147"/>
      <c r="Z21" s="126">
        <f t="shared" si="4"/>
        <v>0</v>
      </c>
      <c r="AA21" s="148"/>
      <c r="AB21" s="147"/>
      <c r="AC21" s="147"/>
      <c r="AD21" s="147"/>
      <c r="AE21" s="147"/>
      <c r="AF21" s="147"/>
      <c r="AG21" s="124">
        <f t="shared" si="5"/>
        <v>0</v>
      </c>
      <c r="AH21" s="145"/>
      <c r="AI21" s="147">
        <v>954000</v>
      </c>
      <c r="AJ21" s="147"/>
      <c r="AK21" s="126">
        <f t="shared" si="6"/>
        <v>954000</v>
      </c>
      <c r="AL21" s="147"/>
      <c r="AM21" s="147"/>
      <c r="AN21" s="147"/>
      <c r="AO21" s="147"/>
      <c r="AP21" s="147"/>
      <c r="AQ21" s="147"/>
      <c r="AR21" s="124">
        <f t="shared" si="7"/>
        <v>954000</v>
      </c>
      <c r="AS21" s="124">
        <f t="shared" si="8"/>
        <v>954000</v>
      </c>
      <c r="AT21" s="131"/>
      <c r="AU21" s="149"/>
      <c r="AV21" s="150"/>
      <c r="AW21" s="151"/>
      <c r="AX21" s="115"/>
      <c r="AY21" s="134">
        <v>44469</v>
      </c>
      <c r="AZ21" s="23"/>
      <c r="BA21" s="134"/>
      <c r="BB21" s="124">
        <f t="shared" si="9"/>
        <v>954000</v>
      </c>
    </row>
    <row r="22" spans="2:54" ht="13.4" customHeight="1" x14ac:dyDescent="0.35">
      <c r="B22" s="153" t="s">
        <v>68</v>
      </c>
      <c r="C22" s="143" t="s">
        <v>123</v>
      </c>
      <c r="D22" s="137" t="s">
        <v>124</v>
      </c>
      <c r="E22" s="138">
        <v>4721</v>
      </c>
      <c r="F22" s="334" t="s">
        <v>125</v>
      </c>
      <c r="G22" s="139" t="s">
        <v>81</v>
      </c>
      <c r="H22" s="139" t="s">
        <v>126</v>
      </c>
      <c r="I22" s="140"/>
      <c r="J22" s="140">
        <v>6000</v>
      </c>
      <c r="K22" s="141"/>
      <c r="L22" s="117" t="str">
        <f t="shared" si="2"/>
        <v>-6000()</v>
      </c>
      <c r="M22" s="142" t="s">
        <v>84</v>
      </c>
      <c r="N22" s="143" t="s">
        <v>127</v>
      </c>
      <c r="O22" s="144"/>
      <c r="P22" s="144"/>
      <c r="Q22" s="144"/>
      <c r="R22" s="145"/>
      <c r="S22" s="145"/>
      <c r="T22" s="121"/>
      <c r="U22" s="121">
        <v>44435</v>
      </c>
      <c r="V22" s="121">
        <v>44834</v>
      </c>
      <c r="W22" s="124">
        <f t="shared" si="3"/>
        <v>1000000</v>
      </c>
      <c r="X22" s="147"/>
      <c r="Y22" s="147"/>
      <c r="Z22" s="126">
        <f t="shared" si="4"/>
        <v>0</v>
      </c>
      <c r="AA22" s="148"/>
      <c r="AB22" s="147"/>
      <c r="AC22" s="147"/>
      <c r="AD22" s="147"/>
      <c r="AE22" s="147"/>
      <c r="AF22" s="159"/>
      <c r="AG22" s="124">
        <f t="shared" si="5"/>
        <v>0</v>
      </c>
      <c r="AH22" s="145"/>
      <c r="AI22" s="147"/>
      <c r="AJ22" s="147"/>
      <c r="AK22" s="126">
        <f t="shared" si="6"/>
        <v>0</v>
      </c>
      <c r="AL22" s="147"/>
      <c r="AM22" s="147"/>
      <c r="AN22" s="147"/>
      <c r="AO22" s="147"/>
      <c r="AP22" s="147"/>
      <c r="AQ22" s="147">
        <v>1000000</v>
      </c>
      <c r="AR22" s="124">
        <f t="shared" si="7"/>
        <v>1000000</v>
      </c>
      <c r="AS22" s="124">
        <f t="shared" si="8"/>
        <v>1000000</v>
      </c>
      <c r="AT22" s="131"/>
      <c r="AU22" s="149"/>
      <c r="AV22" s="150"/>
      <c r="AW22" s="151"/>
      <c r="AX22" s="115"/>
      <c r="AY22" s="134">
        <v>44469</v>
      </c>
      <c r="AZ22" s="23"/>
      <c r="BA22" s="134"/>
      <c r="BB22" s="124">
        <f t="shared" si="9"/>
        <v>1000000</v>
      </c>
    </row>
    <row r="23" spans="2:54" ht="13.4" customHeight="1" x14ac:dyDescent="0.35">
      <c r="B23" s="153" t="s">
        <v>68</v>
      </c>
      <c r="C23" s="143" t="s">
        <v>123</v>
      </c>
      <c r="D23" s="137" t="s">
        <v>124</v>
      </c>
      <c r="E23" s="138">
        <v>4721</v>
      </c>
      <c r="F23" s="334" t="s">
        <v>125</v>
      </c>
      <c r="G23" s="139" t="s">
        <v>81</v>
      </c>
      <c r="H23" s="139" t="s">
        <v>126</v>
      </c>
      <c r="I23" s="140"/>
      <c r="J23" s="140">
        <v>6000</v>
      </c>
      <c r="K23" s="141"/>
      <c r="L23" s="117" t="str">
        <f t="shared" si="2"/>
        <v>-6000()</v>
      </c>
      <c r="M23" s="142" t="s">
        <v>84</v>
      </c>
      <c r="N23" s="143" t="s">
        <v>127</v>
      </c>
      <c r="O23" s="144"/>
      <c r="P23" s="144"/>
      <c r="Q23" s="144"/>
      <c r="R23" s="145"/>
      <c r="S23" s="145"/>
      <c r="T23" s="121"/>
      <c r="U23" s="121">
        <v>44435</v>
      </c>
      <c r="V23" s="121">
        <v>44834</v>
      </c>
      <c r="W23" s="124">
        <f t="shared" si="3"/>
        <v>1825000</v>
      </c>
      <c r="X23" s="147"/>
      <c r="Y23" s="147"/>
      <c r="Z23" s="126">
        <f t="shared" si="4"/>
        <v>0</v>
      </c>
      <c r="AA23" s="148"/>
      <c r="AB23" s="147"/>
      <c r="AC23" s="147"/>
      <c r="AD23" s="147"/>
      <c r="AE23" s="147"/>
      <c r="AF23" s="159"/>
      <c r="AG23" s="124">
        <f t="shared" si="5"/>
        <v>0</v>
      </c>
      <c r="AH23" s="145"/>
      <c r="AI23" s="147"/>
      <c r="AJ23" s="147"/>
      <c r="AK23" s="126">
        <f t="shared" si="6"/>
        <v>0</v>
      </c>
      <c r="AL23" s="147"/>
      <c r="AM23" s="147"/>
      <c r="AN23" s="147"/>
      <c r="AO23" s="147"/>
      <c r="AP23" s="147"/>
      <c r="AQ23" s="147">
        <v>1825000</v>
      </c>
      <c r="AR23" s="124">
        <f t="shared" si="7"/>
        <v>1825000</v>
      </c>
      <c r="AS23" s="124">
        <f t="shared" si="8"/>
        <v>1825000</v>
      </c>
      <c r="AT23" s="131"/>
      <c r="AU23" s="149"/>
      <c r="AV23" s="150"/>
      <c r="AW23" s="151"/>
      <c r="AX23" s="115"/>
      <c r="AY23" s="134">
        <v>44469</v>
      </c>
      <c r="AZ23" s="23"/>
      <c r="BA23" s="134"/>
      <c r="BB23" s="124">
        <f t="shared" si="9"/>
        <v>1825000</v>
      </c>
    </row>
    <row r="24" spans="2:54" ht="13.4" customHeight="1" x14ac:dyDescent="0.35">
      <c r="B24" s="153" t="s">
        <v>68</v>
      </c>
      <c r="C24" s="143" t="s">
        <v>123</v>
      </c>
      <c r="D24" s="137" t="s">
        <v>124</v>
      </c>
      <c r="E24" s="138">
        <v>4721</v>
      </c>
      <c r="F24" s="334" t="s">
        <v>125</v>
      </c>
      <c r="G24" s="139" t="s">
        <v>81</v>
      </c>
      <c r="H24" s="139" t="s">
        <v>126</v>
      </c>
      <c r="I24" s="140"/>
      <c r="J24" s="140">
        <v>6000</v>
      </c>
      <c r="K24" s="141"/>
      <c r="L24" s="117" t="str">
        <f t="shared" si="2"/>
        <v>-6000()</v>
      </c>
      <c r="M24" s="142" t="s">
        <v>84</v>
      </c>
      <c r="N24" s="143" t="s">
        <v>127</v>
      </c>
      <c r="O24" s="144"/>
      <c r="P24" s="144"/>
      <c r="Q24" s="144"/>
      <c r="R24" s="145"/>
      <c r="S24" s="145"/>
      <c r="T24" s="121"/>
      <c r="U24" s="121">
        <v>44435</v>
      </c>
      <c r="V24" s="121">
        <v>44834</v>
      </c>
      <c r="W24" s="124">
        <f t="shared" si="3"/>
        <v>1510000</v>
      </c>
      <c r="X24" s="147"/>
      <c r="Y24" s="147"/>
      <c r="Z24" s="126">
        <f t="shared" si="4"/>
        <v>0</v>
      </c>
      <c r="AA24" s="148"/>
      <c r="AB24" s="147"/>
      <c r="AC24" s="147"/>
      <c r="AD24" s="147"/>
      <c r="AE24" s="147"/>
      <c r="AF24" s="159"/>
      <c r="AG24" s="124">
        <f t="shared" si="5"/>
        <v>0</v>
      </c>
      <c r="AH24" s="145"/>
      <c r="AI24" s="147"/>
      <c r="AJ24" s="147"/>
      <c r="AK24" s="126">
        <f t="shared" si="6"/>
        <v>0</v>
      </c>
      <c r="AL24" s="147"/>
      <c r="AM24" s="147"/>
      <c r="AN24" s="147"/>
      <c r="AO24" s="147"/>
      <c r="AP24" s="147"/>
      <c r="AQ24" s="147">
        <v>1510000</v>
      </c>
      <c r="AR24" s="124">
        <f t="shared" si="7"/>
        <v>1510000</v>
      </c>
      <c r="AS24" s="124">
        <f t="shared" si="8"/>
        <v>1510000</v>
      </c>
      <c r="AT24" s="131"/>
      <c r="AU24" s="149"/>
      <c r="AV24" s="150"/>
      <c r="AW24" s="151"/>
      <c r="AX24" s="115"/>
      <c r="AY24" s="134">
        <v>44469</v>
      </c>
      <c r="AZ24" s="23"/>
      <c r="BA24" s="134"/>
      <c r="BB24" s="124">
        <f t="shared" si="9"/>
        <v>1510000</v>
      </c>
    </row>
    <row r="25" spans="2:54" ht="13.4" customHeight="1" x14ac:dyDescent="0.35">
      <c r="B25" s="153" t="s">
        <v>68</v>
      </c>
      <c r="C25" s="143" t="s">
        <v>128</v>
      </c>
      <c r="D25" s="137" t="s">
        <v>129</v>
      </c>
      <c r="E25" s="138">
        <v>6721</v>
      </c>
      <c r="F25" s="334" t="s">
        <v>80</v>
      </c>
      <c r="G25" s="139" t="s">
        <v>81</v>
      </c>
      <c r="H25" s="139" t="s">
        <v>15</v>
      </c>
      <c r="I25" s="140"/>
      <c r="J25" s="140">
        <v>5432</v>
      </c>
      <c r="K25" s="141" t="s">
        <v>130</v>
      </c>
      <c r="L25" s="117" t="str">
        <f t="shared" si="2"/>
        <v>-5432(021)</v>
      </c>
      <c r="M25" s="142" t="s">
        <v>84</v>
      </c>
      <c r="N25" s="143" t="s">
        <v>131</v>
      </c>
      <c r="O25" s="144"/>
      <c r="P25" s="144"/>
      <c r="Q25" s="144"/>
      <c r="R25" s="145"/>
      <c r="S25" s="145">
        <v>44652</v>
      </c>
      <c r="T25" s="121">
        <v>44337</v>
      </c>
      <c r="U25" s="121">
        <v>44561</v>
      </c>
      <c r="V25" s="121">
        <v>44592</v>
      </c>
      <c r="W25" s="124">
        <f t="shared" si="3"/>
        <v>661000</v>
      </c>
      <c r="X25" s="146"/>
      <c r="Y25" s="147"/>
      <c r="Z25" s="126">
        <f t="shared" si="4"/>
        <v>0</v>
      </c>
      <c r="AA25" s="148"/>
      <c r="AB25" s="147"/>
      <c r="AC25" s="147"/>
      <c r="AD25" s="147"/>
      <c r="AE25" s="147"/>
      <c r="AF25" s="147"/>
      <c r="AG25" s="124">
        <f t="shared" si="5"/>
        <v>0</v>
      </c>
      <c r="AH25" s="145"/>
      <c r="AI25" s="147">
        <v>661000</v>
      </c>
      <c r="AJ25" s="147"/>
      <c r="AK25" s="126">
        <f t="shared" si="6"/>
        <v>661000</v>
      </c>
      <c r="AL25" s="147"/>
      <c r="AM25" s="147"/>
      <c r="AN25" s="147"/>
      <c r="AO25" s="147"/>
      <c r="AP25" s="147"/>
      <c r="AQ25" s="147"/>
      <c r="AR25" s="124">
        <f t="shared" si="7"/>
        <v>661000</v>
      </c>
      <c r="AS25" s="124">
        <f t="shared" si="8"/>
        <v>661000</v>
      </c>
      <c r="AT25" s="131"/>
      <c r="AU25" s="149"/>
      <c r="AV25" s="150"/>
      <c r="AW25" s="151"/>
      <c r="AX25" s="115"/>
      <c r="AY25" s="134">
        <v>44469</v>
      </c>
      <c r="AZ25" s="23"/>
      <c r="BA25" s="134"/>
      <c r="BB25" s="124">
        <f t="shared" si="9"/>
        <v>661000</v>
      </c>
    </row>
    <row r="26" spans="2:54" ht="13.4" customHeight="1" x14ac:dyDescent="0.35">
      <c r="B26" s="153" t="s">
        <v>68</v>
      </c>
      <c r="C26" s="143" t="s">
        <v>132</v>
      </c>
      <c r="D26" s="137" t="s">
        <v>133</v>
      </c>
      <c r="E26" s="138">
        <v>7246</v>
      </c>
      <c r="F26" s="334" t="s">
        <v>102</v>
      </c>
      <c r="G26" s="139" t="s">
        <v>81</v>
      </c>
      <c r="H26" s="139" t="s">
        <v>15</v>
      </c>
      <c r="I26" s="140"/>
      <c r="J26" s="140">
        <v>5322</v>
      </c>
      <c r="K26" s="141"/>
      <c r="L26" s="117" t="str">
        <f t="shared" si="2"/>
        <v>-5322()</v>
      </c>
      <c r="M26" s="142" t="s">
        <v>84</v>
      </c>
      <c r="N26" s="143" t="s">
        <v>134</v>
      </c>
      <c r="O26" s="144"/>
      <c r="P26" s="144"/>
      <c r="Q26" s="144"/>
      <c r="R26" s="145"/>
      <c r="S26" s="145">
        <v>44835</v>
      </c>
      <c r="T26" s="121">
        <v>44469</v>
      </c>
      <c r="U26" s="121">
        <v>44742</v>
      </c>
      <c r="V26" s="121">
        <v>44834</v>
      </c>
      <c r="W26" s="124">
        <f t="shared" si="3"/>
        <v>1271000</v>
      </c>
      <c r="X26" s="146"/>
      <c r="Y26" s="147"/>
      <c r="Z26" s="126">
        <f t="shared" si="4"/>
        <v>0</v>
      </c>
      <c r="AA26" s="148"/>
      <c r="AB26" s="147"/>
      <c r="AC26" s="147"/>
      <c r="AD26" s="147"/>
      <c r="AE26" s="147"/>
      <c r="AF26" s="147"/>
      <c r="AG26" s="124">
        <f t="shared" si="5"/>
        <v>0</v>
      </c>
      <c r="AH26" s="145"/>
      <c r="AI26" s="147">
        <v>1271000</v>
      </c>
      <c r="AJ26" s="147"/>
      <c r="AK26" s="126">
        <f t="shared" si="6"/>
        <v>1271000</v>
      </c>
      <c r="AL26" s="147"/>
      <c r="AM26" s="147"/>
      <c r="AN26" s="147"/>
      <c r="AO26" s="147"/>
      <c r="AP26" s="147"/>
      <c r="AQ26" s="147"/>
      <c r="AR26" s="124">
        <f t="shared" si="7"/>
        <v>1271000</v>
      </c>
      <c r="AS26" s="124">
        <f t="shared" si="8"/>
        <v>1271000</v>
      </c>
      <c r="AT26" s="131"/>
      <c r="AU26" s="149"/>
      <c r="AV26" s="150"/>
      <c r="AW26" s="151"/>
      <c r="AX26" s="115"/>
      <c r="AY26" s="134">
        <v>44469</v>
      </c>
      <c r="AZ26" s="23"/>
      <c r="BA26" s="134"/>
      <c r="BB26" s="124">
        <f t="shared" si="9"/>
        <v>1271000</v>
      </c>
    </row>
    <row r="27" spans="2:54" ht="13.4" customHeight="1" x14ac:dyDescent="0.35">
      <c r="B27" s="153" t="s">
        <v>68</v>
      </c>
      <c r="C27" s="143" t="s">
        <v>132</v>
      </c>
      <c r="D27" s="137" t="s">
        <v>135</v>
      </c>
      <c r="E27" s="138">
        <v>7247</v>
      </c>
      <c r="F27" s="334" t="s">
        <v>102</v>
      </c>
      <c r="G27" s="139" t="s">
        <v>81</v>
      </c>
      <c r="H27" s="139" t="s">
        <v>15</v>
      </c>
      <c r="I27" s="140"/>
      <c r="J27" s="140">
        <v>5322</v>
      </c>
      <c r="K27" s="141"/>
      <c r="L27" s="117" t="str">
        <f t="shared" si="2"/>
        <v>-5322()</v>
      </c>
      <c r="M27" s="142" t="s">
        <v>84</v>
      </c>
      <c r="N27" s="143" t="s">
        <v>136</v>
      </c>
      <c r="O27" s="144"/>
      <c r="P27" s="144"/>
      <c r="Q27" s="144"/>
      <c r="R27" s="145"/>
      <c r="S27" s="145">
        <v>44835</v>
      </c>
      <c r="T27" s="121">
        <v>44469</v>
      </c>
      <c r="U27" s="121">
        <v>44742</v>
      </c>
      <c r="V27" s="121">
        <v>44834</v>
      </c>
      <c r="W27" s="124">
        <f t="shared" si="3"/>
        <v>1415000</v>
      </c>
      <c r="X27" s="146"/>
      <c r="Y27" s="147"/>
      <c r="Z27" s="126">
        <f t="shared" si="4"/>
        <v>0</v>
      </c>
      <c r="AA27" s="148"/>
      <c r="AB27" s="147"/>
      <c r="AC27" s="147"/>
      <c r="AD27" s="147"/>
      <c r="AE27" s="147"/>
      <c r="AF27" s="147"/>
      <c r="AG27" s="124">
        <f t="shared" si="5"/>
        <v>0</v>
      </c>
      <c r="AH27" s="145"/>
      <c r="AI27" s="147">
        <v>1415000</v>
      </c>
      <c r="AJ27" s="147"/>
      <c r="AK27" s="126">
        <f t="shared" si="6"/>
        <v>1415000</v>
      </c>
      <c r="AL27" s="147"/>
      <c r="AM27" s="147"/>
      <c r="AN27" s="147"/>
      <c r="AO27" s="147"/>
      <c r="AP27" s="147"/>
      <c r="AQ27" s="147"/>
      <c r="AR27" s="124">
        <f t="shared" si="7"/>
        <v>1415000</v>
      </c>
      <c r="AS27" s="124">
        <f t="shared" si="8"/>
        <v>1415000</v>
      </c>
      <c r="AT27" s="131"/>
      <c r="AU27" s="149"/>
      <c r="AV27" s="150"/>
      <c r="AW27" s="151"/>
      <c r="AX27" s="115"/>
      <c r="AY27" s="134">
        <v>44469</v>
      </c>
      <c r="AZ27" s="23"/>
      <c r="BA27" s="134"/>
      <c r="BB27" s="124">
        <f t="shared" si="9"/>
        <v>1415000</v>
      </c>
    </row>
    <row r="28" spans="2:54" ht="13.4" customHeight="1" x14ac:dyDescent="0.35">
      <c r="B28" s="153" t="s">
        <v>68</v>
      </c>
      <c r="C28" s="333" t="s">
        <v>137</v>
      </c>
      <c r="D28" s="330" t="s">
        <v>138</v>
      </c>
      <c r="E28" s="331">
        <v>6737</v>
      </c>
      <c r="F28" s="332" t="s">
        <v>80</v>
      </c>
      <c r="G28" s="160" t="s">
        <v>81</v>
      </c>
      <c r="H28" s="160" t="s">
        <v>15</v>
      </c>
      <c r="I28" s="117" t="s">
        <v>82</v>
      </c>
      <c r="J28" s="117">
        <v>5050</v>
      </c>
      <c r="K28" s="118" t="s">
        <v>73</v>
      </c>
      <c r="L28" s="117" t="str">
        <f t="shared" si="2"/>
        <v>STPL-5050(047)</v>
      </c>
      <c r="M28" s="119" t="s">
        <v>84</v>
      </c>
      <c r="N28" s="120" t="s">
        <v>139</v>
      </c>
      <c r="O28" s="121"/>
      <c r="P28" s="121"/>
      <c r="Q28" s="161" t="s">
        <v>140</v>
      </c>
      <c r="R28" s="162" t="s">
        <v>140</v>
      </c>
      <c r="S28" s="123">
        <v>44558</v>
      </c>
      <c r="T28" s="121">
        <v>44005</v>
      </c>
      <c r="U28" s="121">
        <v>44620</v>
      </c>
      <c r="V28" s="121">
        <v>44227</v>
      </c>
      <c r="W28" s="124">
        <f t="shared" si="3"/>
        <v>1662000</v>
      </c>
      <c r="X28" s="163"/>
      <c r="Y28" s="125"/>
      <c r="Z28" s="126">
        <f t="shared" si="4"/>
        <v>0</v>
      </c>
      <c r="AA28" s="127"/>
      <c r="AB28" s="127"/>
      <c r="AC28" s="126"/>
      <c r="AD28" s="126"/>
      <c r="AE28" s="126"/>
      <c r="AF28" s="126"/>
      <c r="AG28" s="124">
        <f t="shared" si="5"/>
        <v>0</v>
      </c>
      <c r="AH28" s="121"/>
      <c r="AI28" s="129">
        <v>1662000</v>
      </c>
      <c r="AJ28" s="129"/>
      <c r="AK28" s="126">
        <f t="shared" si="6"/>
        <v>1662000</v>
      </c>
      <c r="AL28" s="130"/>
      <c r="AM28" s="130"/>
      <c r="AN28" s="130"/>
      <c r="AO28" s="130"/>
      <c r="AP28" s="130"/>
      <c r="AQ28" s="130"/>
      <c r="AR28" s="124">
        <f t="shared" si="7"/>
        <v>1662000</v>
      </c>
      <c r="AS28" s="124">
        <f t="shared" si="8"/>
        <v>1662000</v>
      </c>
      <c r="AT28" s="131" t="s">
        <v>141</v>
      </c>
      <c r="AU28" s="132"/>
      <c r="AV28" s="132"/>
      <c r="AW28" s="133"/>
      <c r="AX28" s="115"/>
      <c r="AY28" s="134">
        <v>44104</v>
      </c>
      <c r="AZ28" s="23"/>
      <c r="BA28" s="134"/>
      <c r="BB28" s="124">
        <f t="shared" si="9"/>
        <v>1662000</v>
      </c>
    </row>
    <row r="29" spans="2:54" ht="13.4" customHeight="1" x14ac:dyDescent="0.35">
      <c r="B29" s="153" t="s">
        <v>68</v>
      </c>
      <c r="C29" s="333" t="s">
        <v>142</v>
      </c>
      <c r="D29" s="330" t="s">
        <v>143</v>
      </c>
      <c r="E29" s="331">
        <v>7248</v>
      </c>
      <c r="F29" s="332" t="s">
        <v>125</v>
      </c>
      <c r="G29" s="160" t="s">
        <v>81</v>
      </c>
      <c r="H29" s="139" t="s">
        <v>126</v>
      </c>
      <c r="I29" s="117"/>
      <c r="J29" s="117">
        <v>6193</v>
      </c>
      <c r="K29" s="118"/>
      <c r="L29" s="117" t="str">
        <f t="shared" si="2"/>
        <v>-6193()</v>
      </c>
      <c r="M29" s="119" t="s">
        <v>144</v>
      </c>
      <c r="N29" s="120" t="s">
        <v>145</v>
      </c>
      <c r="O29" s="121"/>
      <c r="P29" s="121"/>
      <c r="Q29" s="122"/>
      <c r="R29" s="123"/>
      <c r="S29" s="123"/>
      <c r="T29" s="121"/>
      <c r="U29" s="121">
        <v>44470</v>
      </c>
      <c r="V29" s="121">
        <v>44834</v>
      </c>
      <c r="W29" s="124">
        <f t="shared" si="3"/>
        <v>182000</v>
      </c>
      <c r="X29" s="125"/>
      <c r="Y29" s="125"/>
      <c r="Z29" s="126">
        <f t="shared" si="4"/>
        <v>0</v>
      </c>
      <c r="AA29" s="127"/>
      <c r="AB29" s="127"/>
      <c r="AC29" s="126"/>
      <c r="AD29" s="126"/>
      <c r="AE29" s="126"/>
      <c r="AF29" s="164"/>
      <c r="AG29" s="124">
        <f t="shared" si="5"/>
        <v>0</v>
      </c>
      <c r="AH29" s="121"/>
      <c r="AI29" s="129"/>
      <c r="AJ29" s="129"/>
      <c r="AK29" s="126">
        <f t="shared" si="6"/>
        <v>0</v>
      </c>
      <c r="AL29" s="130"/>
      <c r="AM29" s="130"/>
      <c r="AN29" s="130"/>
      <c r="AO29" s="130"/>
      <c r="AP29" s="130"/>
      <c r="AQ29" s="129">
        <v>182000</v>
      </c>
      <c r="AR29" s="124">
        <f t="shared" si="7"/>
        <v>182000</v>
      </c>
      <c r="AS29" s="124">
        <f t="shared" si="8"/>
        <v>182000</v>
      </c>
      <c r="AT29" s="131" t="s">
        <v>146</v>
      </c>
      <c r="AU29" s="132"/>
      <c r="AV29" s="132"/>
      <c r="AW29" s="133"/>
      <c r="AX29" s="115"/>
      <c r="AY29" s="134">
        <v>44469</v>
      </c>
      <c r="AZ29" s="23"/>
      <c r="BA29" s="134"/>
      <c r="BB29" s="124">
        <f t="shared" si="9"/>
        <v>182000</v>
      </c>
    </row>
    <row r="30" spans="2:54" ht="13.4" customHeight="1" x14ac:dyDescent="0.35">
      <c r="B30" s="153" t="s">
        <v>68</v>
      </c>
      <c r="C30" s="333" t="s">
        <v>142</v>
      </c>
      <c r="D30" s="330" t="s">
        <v>143</v>
      </c>
      <c r="E30" s="331">
        <v>7248</v>
      </c>
      <c r="F30" s="332" t="s">
        <v>125</v>
      </c>
      <c r="G30" s="160" t="s">
        <v>81</v>
      </c>
      <c r="H30" s="139" t="s">
        <v>126</v>
      </c>
      <c r="I30" s="117"/>
      <c r="J30" s="117">
        <v>6193</v>
      </c>
      <c r="K30" s="118"/>
      <c r="L30" s="117" t="str">
        <f t="shared" si="2"/>
        <v>-6193()</v>
      </c>
      <c r="M30" s="119" t="s">
        <v>84</v>
      </c>
      <c r="N30" s="120" t="s">
        <v>145</v>
      </c>
      <c r="O30" s="121"/>
      <c r="P30" s="121"/>
      <c r="Q30" s="122"/>
      <c r="R30" s="123"/>
      <c r="S30" s="123"/>
      <c r="T30" s="121"/>
      <c r="U30" s="121">
        <v>44470</v>
      </c>
      <c r="V30" s="121">
        <v>44834</v>
      </c>
      <c r="W30" s="124">
        <f t="shared" si="3"/>
        <v>1818000</v>
      </c>
      <c r="X30" s="125"/>
      <c r="Y30" s="125"/>
      <c r="Z30" s="126">
        <f t="shared" si="4"/>
        <v>0</v>
      </c>
      <c r="AA30" s="127"/>
      <c r="AB30" s="127"/>
      <c r="AC30" s="126"/>
      <c r="AD30" s="126"/>
      <c r="AE30" s="126"/>
      <c r="AF30" s="164"/>
      <c r="AG30" s="124">
        <f t="shared" si="5"/>
        <v>0</v>
      </c>
      <c r="AH30" s="121"/>
      <c r="AI30" s="129"/>
      <c r="AJ30" s="129"/>
      <c r="AK30" s="126">
        <f t="shared" si="6"/>
        <v>0</v>
      </c>
      <c r="AL30" s="130"/>
      <c r="AM30" s="130"/>
      <c r="AN30" s="130"/>
      <c r="AO30" s="130"/>
      <c r="AP30" s="130"/>
      <c r="AQ30" s="129">
        <v>1818000</v>
      </c>
      <c r="AR30" s="124">
        <f t="shared" si="7"/>
        <v>1818000</v>
      </c>
      <c r="AS30" s="124">
        <f t="shared" si="8"/>
        <v>1818000</v>
      </c>
      <c r="AT30" s="131" t="s">
        <v>146</v>
      </c>
      <c r="AU30" s="132"/>
      <c r="AV30" s="132"/>
      <c r="AW30" s="133"/>
      <c r="AX30" s="115"/>
      <c r="AY30" s="134">
        <v>44469</v>
      </c>
      <c r="AZ30" s="23"/>
      <c r="BA30" s="134"/>
      <c r="BB30" s="124">
        <f t="shared" si="9"/>
        <v>1818000</v>
      </c>
    </row>
    <row r="31" spans="2:54" ht="13.4" customHeight="1" x14ac:dyDescent="0.35">
      <c r="B31" s="153" t="s">
        <v>68</v>
      </c>
      <c r="C31" s="333" t="s">
        <v>147</v>
      </c>
      <c r="D31" s="330" t="s">
        <v>148</v>
      </c>
      <c r="E31" s="331">
        <v>6963</v>
      </c>
      <c r="F31" s="332" t="s">
        <v>125</v>
      </c>
      <c r="G31" s="160" t="s">
        <v>81</v>
      </c>
      <c r="H31" s="139" t="s">
        <v>126</v>
      </c>
      <c r="I31" s="117"/>
      <c r="J31" s="117">
        <v>6084</v>
      </c>
      <c r="K31" s="118"/>
      <c r="L31" s="117" t="str">
        <f t="shared" si="2"/>
        <v>-6084()</v>
      </c>
      <c r="M31" s="119" t="s">
        <v>84</v>
      </c>
      <c r="N31" s="120" t="s">
        <v>149</v>
      </c>
      <c r="O31" s="121"/>
      <c r="P31" s="121"/>
      <c r="Q31" s="122"/>
      <c r="R31" s="123"/>
      <c r="S31" s="123"/>
      <c r="T31" s="121"/>
      <c r="U31" s="121"/>
      <c r="V31" s="121">
        <v>44834</v>
      </c>
      <c r="W31" s="124">
        <f t="shared" si="3"/>
        <v>7000000</v>
      </c>
      <c r="X31" s="125"/>
      <c r="Y31" s="125"/>
      <c r="Z31" s="126">
        <f t="shared" si="4"/>
        <v>0</v>
      </c>
      <c r="AA31" s="127"/>
      <c r="AB31" s="127"/>
      <c r="AC31" s="126"/>
      <c r="AD31" s="126"/>
      <c r="AE31" s="126"/>
      <c r="AF31" s="164"/>
      <c r="AG31" s="124">
        <f t="shared" si="5"/>
        <v>0</v>
      </c>
      <c r="AH31" s="121"/>
      <c r="AI31" s="129"/>
      <c r="AJ31" s="129"/>
      <c r="AK31" s="126">
        <f t="shared" si="6"/>
        <v>0</v>
      </c>
      <c r="AL31" s="130"/>
      <c r="AM31" s="130"/>
      <c r="AN31" s="130"/>
      <c r="AO31" s="130"/>
      <c r="AP31" s="130"/>
      <c r="AQ31" s="129">
        <v>7000000</v>
      </c>
      <c r="AR31" s="124">
        <f t="shared" si="7"/>
        <v>7000000</v>
      </c>
      <c r="AS31" s="124">
        <f t="shared" si="8"/>
        <v>7000000</v>
      </c>
      <c r="AT31" s="131"/>
      <c r="AU31" s="132"/>
      <c r="AV31" s="132"/>
      <c r="AW31" s="133"/>
      <c r="AX31" s="115"/>
      <c r="AY31" s="134">
        <v>44469</v>
      </c>
      <c r="AZ31" s="23"/>
      <c r="BA31" s="134"/>
      <c r="BB31" s="124">
        <f t="shared" si="9"/>
        <v>7000000</v>
      </c>
    </row>
    <row r="32" spans="2:54" ht="13.4" customHeight="1" x14ac:dyDescent="0.35">
      <c r="B32" s="153" t="s">
        <v>68</v>
      </c>
      <c r="C32" s="333" t="s">
        <v>150</v>
      </c>
      <c r="D32" s="330" t="s">
        <v>151</v>
      </c>
      <c r="E32" s="331">
        <v>6726</v>
      </c>
      <c r="F32" s="332" t="s">
        <v>80</v>
      </c>
      <c r="G32" s="160" t="s">
        <v>81</v>
      </c>
      <c r="H32" s="160" t="s">
        <v>15</v>
      </c>
      <c r="I32" s="117"/>
      <c r="J32" s="117">
        <v>5012</v>
      </c>
      <c r="K32" s="118" t="s">
        <v>152</v>
      </c>
      <c r="L32" s="117" t="str">
        <f t="shared" si="2"/>
        <v>-5012(157)</v>
      </c>
      <c r="M32" s="119" t="s">
        <v>84</v>
      </c>
      <c r="N32" s="120" t="s">
        <v>153</v>
      </c>
      <c r="O32" s="121"/>
      <c r="P32" s="121"/>
      <c r="Q32" s="122"/>
      <c r="R32" s="123"/>
      <c r="S32" s="123">
        <v>44742</v>
      </c>
      <c r="T32" s="121">
        <v>43559</v>
      </c>
      <c r="U32" s="121">
        <v>44592</v>
      </c>
      <c r="V32" s="121">
        <v>44592</v>
      </c>
      <c r="W32" s="124">
        <f t="shared" si="3"/>
        <v>4895000</v>
      </c>
      <c r="X32" s="163"/>
      <c r="Y32" s="125"/>
      <c r="Z32" s="126">
        <f t="shared" si="4"/>
        <v>0</v>
      </c>
      <c r="AA32" s="127"/>
      <c r="AB32" s="127"/>
      <c r="AC32" s="126"/>
      <c r="AD32" s="126"/>
      <c r="AE32" s="126"/>
      <c r="AF32" s="126"/>
      <c r="AG32" s="124">
        <f t="shared" si="5"/>
        <v>0</v>
      </c>
      <c r="AH32" s="121"/>
      <c r="AI32" s="129">
        <v>4895000</v>
      </c>
      <c r="AJ32" s="129"/>
      <c r="AK32" s="126">
        <f t="shared" si="6"/>
        <v>4895000</v>
      </c>
      <c r="AL32" s="130"/>
      <c r="AM32" s="130"/>
      <c r="AN32" s="130"/>
      <c r="AO32" s="130"/>
      <c r="AP32" s="130"/>
      <c r="AQ32" s="130"/>
      <c r="AR32" s="124">
        <f t="shared" si="7"/>
        <v>4895000</v>
      </c>
      <c r="AS32" s="124">
        <f t="shared" si="8"/>
        <v>4895000</v>
      </c>
      <c r="AT32" s="131" t="s">
        <v>154</v>
      </c>
      <c r="AU32" s="132"/>
      <c r="AV32" s="132"/>
      <c r="AW32" s="133"/>
      <c r="AX32" s="115"/>
      <c r="AY32" s="134">
        <v>44469</v>
      </c>
      <c r="AZ32" s="23"/>
      <c r="BA32" s="134"/>
      <c r="BB32" s="124">
        <f t="shared" si="9"/>
        <v>4895000</v>
      </c>
    </row>
    <row r="33" spans="2:55" ht="13.4" customHeight="1" x14ac:dyDescent="0.35">
      <c r="B33" s="153" t="s">
        <v>68</v>
      </c>
      <c r="C33" s="333" t="s">
        <v>150</v>
      </c>
      <c r="D33" s="330" t="s">
        <v>88</v>
      </c>
      <c r="E33" s="331">
        <v>6976</v>
      </c>
      <c r="F33" s="334" t="s">
        <v>89</v>
      </c>
      <c r="G33" s="165" t="s">
        <v>90</v>
      </c>
      <c r="H33" s="165" t="s">
        <v>58</v>
      </c>
      <c r="I33" s="117" t="s">
        <v>91</v>
      </c>
      <c r="J33" s="117">
        <v>5012</v>
      </c>
      <c r="K33" s="118" t="s">
        <v>155</v>
      </c>
      <c r="L33" s="117" t="str">
        <f t="shared" si="2"/>
        <v>HSIPL-5012(159)</v>
      </c>
      <c r="M33" s="119" t="s">
        <v>115</v>
      </c>
      <c r="N33" s="120" t="s">
        <v>156</v>
      </c>
      <c r="O33" s="121"/>
      <c r="P33" s="121"/>
      <c r="Q33" s="122"/>
      <c r="R33" s="123"/>
      <c r="S33" s="123"/>
      <c r="T33" s="121">
        <v>43630</v>
      </c>
      <c r="U33" s="121"/>
      <c r="V33" s="121">
        <v>44561</v>
      </c>
      <c r="W33" s="124">
        <f t="shared" si="3"/>
        <v>37800</v>
      </c>
      <c r="X33" s="125"/>
      <c r="Y33" s="125"/>
      <c r="Z33" s="126">
        <f t="shared" si="4"/>
        <v>0</v>
      </c>
      <c r="AA33" s="166"/>
      <c r="AB33" s="127"/>
      <c r="AC33" s="126"/>
      <c r="AD33" s="126"/>
      <c r="AE33" s="126"/>
      <c r="AF33" s="126"/>
      <c r="AG33" s="124">
        <f t="shared" si="5"/>
        <v>0</v>
      </c>
      <c r="AH33" s="121"/>
      <c r="AI33" s="129"/>
      <c r="AJ33" s="129"/>
      <c r="AK33" s="126">
        <f t="shared" si="6"/>
        <v>0</v>
      </c>
      <c r="AL33" s="130">
        <v>37800</v>
      </c>
      <c r="AM33" s="130"/>
      <c r="AN33" s="130"/>
      <c r="AO33" s="130"/>
      <c r="AP33" s="130"/>
      <c r="AQ33" s="130"/>
      <c r="AR33" s="124">
        <f t="shared" si="7"/>
        <v>37800</v>
      </c>
      <c r="AS33" s="124">
        <f t="shared" si="8"/>
        <v>37800</v>
      </c>
      <c r="AT33" s="131"/>
      <c r="AU33" s="132"/>
      <c r="AV33" s="132"/>
      <c r="AW33" s="133"/>
      <c r="AX33" s="115"/>
      <c r="AY33" s="134">
        <v>44469</v>
      </c>
      <c r="AZ33" s="23"/>
      <c r="BA33" s="134"/>
      <c r="BB33" s="124">
        <f t="shared" si="9"/>
        <v>37800</v>
      </c>
    </row>
    <row r="34" spans="2:55" ht="13.4" customHeight="1" x14ac:dyDescent="0.35">
      <c r="B34" s="153" t="s">
        <v>68</v>
      </c>
      <c r="C34" s="333" t="s">
        <v>150</v>
      </c>
      <c r="D34" s="330" t="s">
        <v>88</v>
      </c>
      <c r="E34" s="331">
        <v>6976</v>
      </c>
      <c r="F34" s="334" t="s">
        <v>89</v>
      </c>
      <c r="G34" s="165" t="s">
        <v>90</v>
      </c>
      <c r="H34" s="165" t="s">
        <v>58</v>
      </c>
      <c r="I34" s="117" t="s">
        <v>91</v>
      </c>
      <c r="J34" s="117">
        <v>5012</v>
      </c>
      <c r="K34" s="118" t="s">
        <v>155</v>
      </c>
      <c r="L34" s="117" t="str">
        <f t="shared" si="2"/>
        <v>HSIPL-5012(159)</v>
      </c>
      <c r="M34" s="119" t="s">
        <v>84</v>
      </c>
      <c r="N34" s="120" t="s">
        <v>156</v>
      </c>
      <c r="O34" s="121"/>
      <c r="P34" s="121"/>
      <c r="Q34" s="122"/>
      <c r="R34" s="123"/>
      <c r="S34" s="123">
        <v>44742</v>
      </c>
      <c r="T34" s="121">
        <v>43630</v>
      </c>
      <c r="U34" s="121"/>
      <c r="V34" s="121">
        <v>44561</v>
      </c>
      <c r="W34" s="124">
        <f t="shared" si="3"/>
        <v>869130</v>
      </c>
      <c r="X34" s="125"/>
      <c r="Y34" s="125"/>
      <c r="Z34" s="126">
        <f t="shared" si="4"/>
        <v>0</v>
      </c>
      <c r="AA34" s="166"/>
      <c r="AB34" s="127"/>
      <c r="AC34" s="126"/>
      <c r="AD34" s="126"/>
      <c r="AE34" s="126"/>
      <c r="AF34" s="126"/>
      <c r="AG34" s="124">
        <f t="shared" si="5"/>
        <v>0</v>
      </c>
      <c r="AH34" s="121"/>
      <c r="AI34" s="129"/>
      <c r="AJ34" s="129"/>
      <c r="AK34" s="126">
        <f t="shared" si="6"/>
        <v>0</v>
      </c>
      <c r="AL34" s="130">
        <v>869130</v>
      </c>
      <c r="AM34" s="130"/>
      <c r="AN34" s="130"/>
      <c r="AO34" s="130"/>
      <c r="AP34" s="130"/>
      <c r="AQ34" s="130"/>
      <c r="AR34" s="124">
        <f t="shared" si="7"/>
        <v>869130</v>
      </c>
      <c r="AS34" s="124">
        <f t="shared" si="8"/>
        <v>869130</v>
      </c>
      <c r="AT34" s="131"/>
      <c r="AU34" s="132"/>
      <c r="AV34" s="132"/>
      <c r="AW34" s="133"/>
      <c r="AX34" s="115"/>
      <c r="AY34" s="134">
        <v>44469</v>
      </c>
      <c r="AZ34" s="23"/>
      <c r="BA34" s="134"/>
      <c r="BB34" s="124">
        <f t="shared" si="9"/>
        <v>869130</v>
      </c>
    </row>
    <row r="35" spans="2:55" ht="13.4" customHeight="1" x14ac:dyDescent="0.35">
      <c r="B35" s="153" t="s">
        <v>68</v>
      </c>
      <c r="C35" s="333" t="s">
        <v>150</v>
      </c>
      <c r="D35" s="330" t="s">
        <v>88</v>
      </c>
      <c r="E35" s="331">
        <v>6977</v>
      </c>
      <c r="F35" s="334" t="s">
        <v>89</v>
      </c>
      <c r="G35" s="165" t="s">
        <v>90</v>
      </c>
      <c r="H35" s="165" t="s">
        <v>58</v>
      </c>
      <c r="I35" s="117" t="s">
        <v>91</v>
      </c>
      <c r="J35" s="117">
        <v>5012</v>
      </c>
      <c r="K35" s="118" t="s">
        <v>157</v>
      </c>
      <c r="L35" s="117" t="str">
        <f t="shared" si="2"/>
        <v>HSIPL-5012(158)</v>
      </c>
      <c r="M35" s="119" t="s">
        <v>84</v>
      </c>
      <c r="N35" s="120" t="s">
        <v>158</v>
      </c>
      <c r="O35" s="121"/>
      <c r="P35" s="121"/>
      <c r="Q35" s="122"/>
      <c r="R35" s="123"/>
      <c r="S35" s="123">
        <v>44592</v>
      </c>
      <c r="T35" s="121">
        <v>43634</v>
      </c>
      <c r="U35" s="121"/>
      <c r="V35" s="121">
        <v>44561</v>
      </c>
      <c r="W35" s="124">
        <f t="shared" si="3"/>
        <v>250000</v>
      </c>
      <c r="X35" s="125"/>
      <c r="Y35" s="125"/>
      <c r="Z35" s="126">
        <f t="shared" si="4"/>
        <v>0</v>
      </c>
      <c r="AA35" s="166"/>
      <c r="AB35" s="127"/>
      <c r="AC35" s="126"/>
      <c r="AD35" s="126"/>
      <c r="AE35" s="126"/>
      <c r="AF35" s="126"/>
      <c r="AG35" s="124">
        <f t="shared" si="5"/>
        <v>0</v>
      </c>
      <c r="AH35" s="121"/>
      <c r="AI35" s="129"/>
      <c r="AJ35" s="129"/>
      <c r="AK35" s="126">
        <f t="shared" si="6"/>
        <v>0</v>
      </c>
      <c r="AL35" s="130">
        <v>250000</v>
      </c>
      <c r="AM35" s="130"/>
      <c r="AN35" s="130"/>
      <c r="AO35" s="130"/>
      <c r="AP35" s="130"/>
      <c r="AQ35" s="130"/>
      <c r="AR35" s="124">
        <f t="shared" si="7"/>
        <v>250000</v>
      </c>
      <c r="AS35" s="124">
        <f t="shared" si="8"/>
        <v>250000</v>
      </c>
      <c r="AT35" s="131"/>
      <c r="AU35" s="132"/>
      <c r="AV35" s="132"/>
      <c r="AW35" s="133"/>
      <c r="AX35" s="115"/>
      <c r="AY35" s="134">
        <v>44469</v>
      </c>
      <c r="AZ35" s="23"/>
      <c r="BA35" s="134"/>
      <c r="BB35" s="124">
        <f t="shared" si="9"/>
        <v>250000</v>
      </c>
    </row>
    <row r="36" spans="2:55" ht="13.15" customHeight="1" x14ac:dyDescent="0.35">
      <c r="B36" s="153" t="s">
        <v>68</v>
      </c>
      <c r="C36" s="143" t="s">
        <v>150</v>
      </c>
      <c r="D36" s="137" t="s">
        <v>159</v>
      </c>
      <c r="E36" s="138">
        <v>6531</v>
      </c>
      <c r="F36" s="334" t="s">
        <v>70</v>
      </c>
      <c r="G36" s="156" t="s">
        <v>71</v>
      </c>
      <c r="H36" s="156" t="s">
        <v>72</v>
      </c>
      <c r="I36" s="140" t="s">
        <v>160</v>
      </c>
      <c r="J36" s="140">
        <v>5012</v>
      </c>
      <c r="K36" s="141" t="s">
        <v>97</v>
      </c>
      <c r="L36" s="117" t="str">
        <f t="shared" si="2"/>
        <v>ATPL-5012(154)</v>
      </c>
      <c r="M36" s="142" t="s">
        <v>84</v>
      </c>
      <c r="N36" s="143" t="s">
        <v>161</v>
      </c>
      <c r="O36" s="121"/>
      <c r="P36" s="121"/>
      <c r="Q36" s="144"/>
      <c r="R36" s="145"/>
      <c r="S36" s="145">
        <v>44804</v>
      </c>
      <c r="T36" s="134">
        <v>43281</v>
      </c>
      <c r="U36" s="134"/>
      <c r="V36" s="121">
        <v>44804</v>
      </c>
      <c r="W36" s="124">
        <f t="shared" si="3"/>
        <v>9343000</v>
      </c>
      <c r="X36" s="147"/>
      <c r="Y36" s="147"/>
      <c r="Z36" s="126">
        <f t="shared" si="4"/>
        <v>0</v>
      </c>
      <c r="AA36" s="148"/>
      <c r="AB36" s="147"/>
      <c r="AC36" s="147"/>
      <c r="AD36" s="158"/>
      <c r="AE36" s="147"/>
      <c r="AF36" s="147"/>
      <c r="AG36" s="124">
        <f t="shared" si="5"/>
        <v>0</v>
      </c>
      <c r="AH36" s="145"/>
      <c r="AI36" s="147"/>
      <c r="AJ36" s="147"/>
      <c r="AK36" s="126">
        <f t="shared" si="6"/>
        <v>0</v>
      </c>
      <c r="AL36" s="147"/>
      <c r="AM36" s="147"/>
      <c r="AN36" s="147"/>
      <c r="AO36" s="147">
        <v>9343000</v>
      </c>
      <c r="AP36" s="147"/>
      <c r="AQ36" s="147"/>
      <c r="AR36" s="124">
        <f t="shared" si="7"/>
        <v>9343000</v>
      </c>
      <c r="AS36" s="124">
        <f t="shared" si="8"/>
        <v>9343000</v>
      </c>
      <c r="AT36" s="167" t="s">
        <v>162</v>
      </c>
      <c r="AU36" s="149"/>
      <c r="AV36" s="150"/>
      <c r="AW36" s="151"/>
      <c r="AX36" s="115"/>
      <c r="AY36" s="134">
        <v>43739</v>
      </c>
      <c r="AZ36" s="23"/>
      <c r="BA36" s="134"/>
      <c r="BB36" s="124">
        <f t="shared" si="9"/>
        <v>9343000</v>
      </c>
    </row>
    <row r="37" spans="2:55" ht="13.15" customHeight="1" x14ac:dyDescent="0.35">
      <c r="B37" s="153" t="s">
        <v>68</v>
      </c>
      <c r="C37" s="143" t="s">
        <v>150</v>
      </c>
      <c r="D37" s="137" t="s">
        <v>159</v>
      </c>
      <c r="E37" s="138">
        <v>6531</v>
      </c>
      <c r="F37" s="334" t="s">
        <v>125</v>
      </c>
      <c r="G37" s="139" t="s">
        <v>81</v>
      </c>
      <c r="H37" s="139" t="s">
        <v>126</v>
      </c>
      <c r="I37" s="140"/>
      <c r="J37" s="140">
        <v>5012</v>
      </c>
      <c r="K37" s="141" t="s">
        <v>97</v>
      </c>
      <c r="L37" s="117" t="str">
        <f t="shared" si="2"/>
        <v>-5012(154)</v>
      </c>
      <c r="M37" s="142" t="s">
        <v>84</v>
      </c>
      <c r="N37" s="143" t="s">
        <v>161</v>
      </c>
      <c r="O37" s="121"/>
      <c r="P37" s="121"/>
      <c r="Q37" s="144"/>
      <c r="R37" s="145"/>
      <c r="S37" s="145">
        <v>44804</v>
      </c>
      <c r="T37" s="134">
        <v>43281</v>
      </c>
      <c r="U37" s="134"/>
      <c r="V37" s="121">
        <v>44834</v>
      </c>
      <c r="W37" s="124">
        <f t="shared" si="3"/>
        <v>1000000</v>
      </c>
      <c r="X37" s="147"/>
      <c r="Y37" s="147"/>
      <c r="Z37" s="126"/>
      <c r="AA37" s="148"/>
      <c r="AB37" s="147"/>
      <c r="AC37" s="147"/>
      <c r="AD37" s="147"/>
      <c r="AE37" s="147"/>
      <c r="AF37" s="159"/>
      <c r="AG37" s="124">
        <f t="shared" si="5"/>
        <v>0</v>
      </c>
      <c r="AH37" s="145"/>
      <c r="AI37" s="147"/>
      <c r="AJ37" s="147"/>
      <c r="AK37" s="126">
        <f t="shared" si="6"/>
        <v>0</v>
      </c>
      <c r="AL37" s="147"/>
      <c r="AM37" s="147"/>
      <c r="AN37" s="147"/>
      <c r="AO37" s="147"/>
      <c r="AP37" s="147"/>
      <c r="AQ37" s="147">
        <v>1000000</v>
      </c>
      <c r="AR37" s="124">
        <f t="shared" si="7"/>
        <v>1000000</v>
      </c>
      <c r="AS37" s="124">
        <f t="shared" si="8"/>
        <v>1000000</v>
      </c>
      <c r="AT37" s="167" t="s">
        <v>163</v>
      </c>
      <c r="AU37" s="149"/>
      <c r="AV37" s="150"/>
      <c r="AW37" s="151"/>
      <c r="AX37" s="115"/>
      <c r="AY37" s="134">
        <v>44469</v>
      </c>
      <c r="AZ37" s="23"/>
      <c r="BA37" s="134"/>
      <c r="BB37" s="124">
        <f t="shared" si="9"/>
        <v>1000000</v>
      </c>
    </row>
    <row r="38" spans="2:55" ht="13.15" customHeight="1" x14ac:dyDescent="0.35">
      <c r="B38" s="153" t="s">
        <v>68</v>
      </c>
      <c r="C38" s="143" t="s">
        <v>150</v>
      </c>
      <c r="D38" s="137" t="s">
        <v>164</v>
      </c>
      <c r="E38" s="138">
        <v>5221</v>
      </c>
      <c r="F38" s="334" t="s">
        <v>165</v>
      </c>
      <c r="G38" s="168" t="s">
        <v>166</v>
      </c>
      <c r="H38" s="168" t="s">
        <v>167</v>
      </c>
      <c r="I38" s="140" t="s">
        <v>168</v>
      </c>
      <c r="J38" s="140">
        <v>5012</v>
      </c>
      <c r="K38" s="141" t="s">
        <v>169</v>
      </c>
      <c r="L38" s="117" t="str">
        <f t="shared" si="2"/>
        <v>STPLZ-5012(124)</v>
      </c>
      <c r="M38" s="142" t="s">
        <v>84</v>
      </c>
      <c r="N38" s="143" t="s">
        <v>170</v>
      </c>
      <c r="O38" s="121"/>
      <c r="P38" s="121"/>
      <c r="Q38" s="144"/>
      <c r="R38" s="145"/>
      <c r="S38" s="145">
        <v>44651</v>
      </c>
      <c r="T38" s="134">
        <v>42887</v>
      </c>
      <c r="U38" s="134">
        <v>44469</v>
      </c>
      <c r="V38" s="121">
        <v>44316</v>
      </c>
      <c r="W38" s="124">
        <f t="shared" si="3"/>
        <v>7500000</v>
      </c>
      <c r="X38" s="147"/>
      <c r="Y38" s="147"/>
      <c r="Z38" s="126">
        <f t="shared" si="4"/>
        <v>0</v>
      </c>
      <c r="AA38" s="148"/>
      <c r="AB38" s="169"/>
      <c r="AC38" s="147"/>
      <c r="AD38" s="147"/>
      <c r="AE38" s="147"/>
      <c r="AF38" s="147"/>
      <c r="AG38" s="124">
        <f t="shared" si="5"/>
        <v>0</v>
      </c>
      <c r="AH38" s="145"/>
      <c r="AI38" s="147"/>
      <c r="AJ38" s="147"/>
      <c r="AK38" s="126">
        <f t="shared" si="6"/>
        <v>0</v>
      </c>
      <c r="AL38" s="147"/>
      <c r="AM38" s="147">
        <v>7500000</v>
      </c>
      <c r="AN38" s="147"/>
      <c r="AO38" s="147"/>
      <c r="AP38" s="147"/>
      <c r="AQ38" s="147"/>
      <c r="AR38" s="124">
        <f t="shared" si="7"/>
        <v>7500000</v>
      </c>
      <c r="AS38" s="124">
        <f t="shared" si="8"/>
        <v>7500000</v>
      </c>
      <c r="AT38" s="167" t="s">
        <v>171</v>
      </c>
      <c r="AU38" s="149"/>
      <c r="AV38" s="150"/>
      <c r="AW38" s="151"/>
      <c r="AX38" s="115"/>
      <c r="AY38" s="134">
        <v>44260</v>
      </c>
      <c r="AZ38" s="23"/>
      <c r="BA38" s="134"/>
      <c r="BB38" s="124">
        <f t="shared" si="9"/>
        <v>7500000</v>
      </c>
    </row>
    <row r="39" spans="2:55" ht="13.4" customHeight="1" x14ac:dyDescent="0.35">
      <c r="B39" s="153" t="s">
        <v>68</v>
      </c>
      <c r="C39" s="143" t="s">
        <v>172</v>
      </c>
      <c r="D39" s="330" t="s">
        <v>88</v>
      </c>
      <c r="E39" s="138">
        <v>7009</v>
      </c>
      <c r="F39" s="334" t="s">
        <v>89</v>
      </c>
      <c r="G39" s="154" t="s">
        <v>90</v>
      </c>
      <c r="H39" s="154" t="s">
        <v>58</v>
      </c>
      <c r="I39" s="140" t="s">
        <v>91</v>
      </c>
      <c r="J39" s="140">
        <v>5041</v>
      </c>
      <c r="K39" s="141" t="s">
        <v>173</v>
      </c>
      <c r="L39" s="117" t="str">
        <f t="shared" si="2"/>
        <v>HSIPL-5041(049)</v>
      </c>
      <c r="M39" s="142" t="s">
        <v>84</v>
      </c>
      <c r="N39" s="143" t="s">
        <v>174</v>
      </c>
      <c r="O39" s="121"/>
      <c r="P39" s="121"/>
      <c r="Q39" s="144"/>
      <c r="R39" s="145"/>
      <c r="S39" s="145">
        <v>44712</v>
      </c>
      <c r="T39" s="134">
        <v>43777</v>
      </c>
      <c r="U39" s="134">
        <v>44561</v>
      </c>
      <c r="V39" s="121">
        <v>44742</v>
      </c>
      <c r="W39" s="124">
        <f t="shared" si="3"/>
        <v>286560</v>
      </c>
      <c r="X39" s="147"/>
      <c r="Y39" s="147"/>
      <c r="Z39" s="126">
        <f t="shared" si="4"/>
        <v>0</v>
      </c>
      <c r="AA39" s="155"/>
      <c r="AB39" s="147"/>
      <c r="AC39" s="147"/>
      <c r="AD39" s="147"/>
      <c r="AE39" s="147"/>
      <c r="AF39" s="147"/>
      <c r="AG39" s="124">
        <f t="shared" si="5"/>
        <v>0</v>
      </c>
      <c r="AH39" s="145"/>
      <c r="AI39" s="147"/>
      <c r="AJ39" s="147"/>
      <c r="AK39" s="126">
        <f t="shared" si="6"/>
        <v>0</v>
      </c>
      <c r="AL39" s="147">
        <v>286560</v>
      </c>
      <c r="AM39" s="147"/>
      <c r="AN39" s="147"/>
      <c r="AO39" s="147"/>
      <c r="AP39" s="147"/>
      <c r="AQ39" s="147"/>
      <c r="AR39" s="124">
        <f t="shared" si="7"/>
        <v>286560</v>
      </c>
      <c r="AS39" s="124">
        <f t="shared" si="8"/>
        <v>286560</v>
      </c>
      <c r="AT39" s="167"/>
      <c r="AU39" s="149"/>
      <c r="AV39" s="150"/>
      <c r="AW39" s="151"/>
      <c r="AX39" s="115"/>
      <c r="AY39" s="134">
        <v>44469</v>
      </c>
      <c r="AZ39" s="23"/>
      <c r="BA39" s="134"/>
      <c r="BB39" s="124">
        <f t="shared" si="9"/>
        <v>286560</v>
      </c>
    </row>
    <row r="40" spans="2:55" ht="13.4" customHeight="1" x14ac:dyDescent="0.35">
      <c r="B40" s="153" t="s">
        <v>175</v>
      </c>
      <c r="C40" s="143" t="s">
        <v>176</v>
      </c>
      <c r="D40" s="137" t="s">
        <v>177</v>
      </c>
      <c r="E40" s="335">
        <v>6705</v>
      </c>
      <c r="F40" s="332" t="s">
        <v>80</v>
      </c>
      <c r="G40" s="160" t="s">
        <v>81</v>
      </c>
      <c r="H40" s="160" t="s">
        <v>15</v>
      </c>
      <c r="I40" s="117" t="s">
        <v>82</v>
      </c>
      <c r="J40" s="140">
        <v>5300</v>
      </c>
      <c r="K40" s="141" t="s">
        <v>178</v>
      </c>
      <c r="L40" s="117" t="str">
        <f t="shared" si="2"/>
        <v>STPL-5300(013)</v>
      </c>
      <c r="M40" s="142" t="s">
        <v>84</v>
      </c>
      <c r="N40" s="143" t="s">
        <v>179</v>
      </c>
      <c r="O40" s="121"/>
      <c r="P40" s="121"/>
      <c r="Q40" s="144"/>
      <c r="R40" s="145"/>
      <c r="S40" s="145">
        <v>44712</v>
      </c>
      <c r="T40" s="121">
        <v>44224</v>
      </c>
      <c r="U40" s="121">
        <v>44561</v>
      </c>
      <c r="V40" s="121">
        <v>44592</v>
      </c>
      <c r="W40" s="124">
        <f t="shared" si="3"/>
        <v>628000</v>
      </c>
      <c r="X40" s="146"/>
      <c r="Y40" s="147"/>
      <c r="Z40" s="126">
        <f t="shared" si="4"/>
        <v>0</v>
      </c>
      <c r="AA40" s="170"/>
      <c r="AB40" s="170"/>
      <c r="AC40" s="147"/>
      <c r="AD40" s="147"/>
      <c r="AE40" s="147"/>
      <c r="AF40" s="147"/>
      <c r="AG40" s="124">
        <f t="shared" si="5"/>
        <v>0</v>
      </c>
      <c r="AH40" s="134"/>
      <c r="AI40" s="171">
        <v>628000</v>
      </c>
      <c r="AJ40" s="171"/>
      <c r="AK40" s="126">
        <f t="shared" si="6"/>
        <v>628000</v>
      </c>
      <c r="AL40" s="171"/>
      <c r="AM40" s="171"/>
      <c r="AN40" s="171"/>
      <c r="AO40" s="171"/>
      <c r="AP40" s="171"/>
      <c r="AQ40" s="171"/>
      <c r="AR40" s="124">
        <f t="shared" si="7"/>
        <v>628000</v>
      </c>
      <c r="AS40" s="124">
        <f t="shared" si="8"/>
        <v>628000</v>
      </c>
      <c r="AT40" s="172"/>
      <c r="AU40" s="173"/>
      <c r="AV40" s="173"/>
      <c r="AW40" s="133"/>
      <c r="AX40" s="115"/>
      <c r="AY40" s="134">
        <v>44469</v>
      </c>
      <c r="AZ40" s="23"/>
      <c r="BA40" s="134"/>
      <c r="BB40" s="124">
        <f t="shared" si="9"/>
        <v>628000</v>
      </c>
      <c r="BC40" s="23"/>
    </row>
    <row r="41" spans="2:55" ht="13.4" customHeight="1" x14ac:dyDescent="0.35">
      <c r="B41" s="153" t="s">
        <v>175</v>
      </c>
      <c r="C41" s="143" t="s">
        <v>180</v>
      </c>
      <c r="D41" s="137"/>
      <c r="E41" s="335"/>
      <c r="F41" s="332" t="s">
        <v>102</v>
      </c>
      <c r="G41" s="160" t="s">
        <v>81</v>
      </c>
      <c r="H41" s="160" t="s">
        <v>15</v>
      </c>
      <c r="I41" s="117"/>
      <c r="J41" s="140">
        <v>6072</v>
      </c>
      <c r="K41" s="141"/>
      <c r="L41" s="117" t="str">
        <f t="shared" si="2"/>
        <v>-6072()</v>
      </c>
      <c r="M41" s="142"/>
      <c r="N41" s="143" t="s">
        <v>181</v>
      </c>
      <c r="O41" s="121"/>
      <c r="P41" s="121"/>
      <c r="Q41" s="144"/>
      <c r="R41" s="145"/>
      <c r="S41" s="145"/>
      <c r="T41" s="121"/>
      <c r="U41" s="121">
        <v>44834</v>
      </c>
      <c r="V41" s="121">
        <v>44834</v>
      </c>
      <c r="W41" s="124">
        <f t="shared" si="3"/>
        <v>500000</v>
      </c>
      <c r="X41" s="146"/>
      <c r="Y41" s="147"/>
      <c r="Z41" s="126">
        <f t="shared" si="4"/>
        <v>0</v>
      </c>
      <c r="AA41" s="170"/>
      <c r="AB41" s="170"/>
      <c r="AC41" s="147"/>
      <c r="AD41" s="147"/>
      <c r="AE41" s="147"/>
      <c r="AF41" s="147"/>
      <c r="AG41" s="124">
        <f t="shared" si="5"/>
        <v>0</v>
      </c>
      <c r="AH41" s="134"/>
      <c r="AI41" s="171">
        <v>500000</v>
      </c>
      <c r="AJ41" s="171"/>
      <c r="AK41" s="126">
        <f t="shared" si="6"/>
        <v>500000</v>
      </c>
      <c r="AL41" s="171"/>
      <c r="AM41" s="171"/>
      <c r="AN41" s="171"/>
      <c r="AO41" s="171"/>
      <c r="AP41" s="171"/>
      <c r="AQ41" s="171"/>
      <c r="AR41" s="124">
        <f t="shared" si="7"/>
        <v>500000</v>
      </c>
      <c r="AS41" s="124">
        <f t="shared" si="8"/>
        <v>500000</v>
      </c>
      <c r="AT41" s="172" t="s">
        <v>182</v>
      </c>
      <c r="AU41" s="173"/>
      <c r="AV41" s="173"/>
      <c r="AW41" s="133"/>
      <c r="AX41" s="115"/>
      <c r="AY41" s="134">
        <v>44469</v>
      </c>
      <c r="AZ41" s="23"/>
      <c r="BA41" s="134"/>
      <c r="BB41" s="124">
        <f t="shared" si="9"/>
        <v>500000</v>
      </c>
      <c r="BC41" s="23"/>
    </row>
    <row r="42" spans="2:55" s="187" customFormat="1" ht="13.4" customHeight="1" x14ac:dyDescent="0.35">
      <c r="B42" s="328" t="s">
        <v>175</v>
      </c>
      <c r="C42" s="143" t="s">
        <v>183</v>
      </c>
      <c r="D42" s="137" t="s">
        <v>184</v>
      </c>
      <c r="E42" s="335">
        <v>7232</v>
      </c>
      <c r="F42" s="336" t="s">
        <v>102</v>
      </c>
      <c r="G42" s="174" t="s">
        <v>81</v>
      </c>
      <c r="H42" s="174" t="s">
        <v>15</v>
      </c>
      <c r="I42" s="175"/>
      <c r="J42" s="140">
        <v>5135</v>
      </c>
      <c r="K42" s="141"/>
      <c r="L42" s="175" t="str">
        <f t="shared" si="2"/>
        <v>-5135()</v>
      </c>
      <c r="M42" s="142" t="s">
        <v>84</v>
      </c>
      <c r="N42" s="143" t="s">
        <v>185</v>
      </c>
      <c r="O42" s="176"/>
      <c r="P42" s="176"/>
      <c r="Q42" s="177"/>
      <c r="R42" s="145"/>
      <c r="S42" s="145">
        <v>44927</v>
      </c>
      <c r="T42" s="176">
        <v>44470</v>
      </c>
      <c r="U42" s="176">
        <v>44773</v>
      </c>
      <c r="V42" s="121">
        <v>44834</v>
      </c>
      <c r="W42" s="124">
        <f t="shared" si="3"/>
        <v>2164000</v>
      </c>
      <c r="X42" s="178"/>
      <c r="Y42" s="179"/>
      <c r="Z42" s="180">
        <f t="shared" si="4"/>
        <v>0</v>
      </c>
      <c r="AA42" s="181"/>
      <c r="AB42" s="181"/>
      <c r="AC42" s="179"/>
      <c r="AD42" s="179"/>
      <c r="AE42" s="179"/>
      <c r="AF42" s="179"/>
      <c r="AG42" s="124">
        <f t="shared" si="5"/>
        <v>0</v>
      </c>
      <c r="AH42" s="134"/>
      <c r="AI42" s="171">
        <v>2164000</v>
      </c>
      <c r="AJ42" s="171"/>
      <c r="AK42" s="180">
        <f t="shared" si="6"/>
        <v>2164000</v>
      </c>
      <c r="AL42" s="171"/>
      <c r="AM42" s="171"/>
      <c r="AN42" s="171"/>
      <c r="AO42" s="171"/>
      <c r="AP42" s="171"/>
      <c r="AQ42" s="171"/>
      <c r="AR42" s="124">
        <f t="shared" si="7"/>
        <v>2164000</v>
      </c>
      <c r="AS42" s="124">
        <f t="shared" si="8"/>
        <v>2164000</v>
      </c>
      <c r="AT42" s="182"/>
      <c r="AU42" s="173"/>
      <c r="AV42" s="173"/>
      <c r="AW42" s="183"/>
      <c r="AX42" s="184"/>
      <c r="AY42" s="134">
        <v>44469</v>
      </c>
      <c r="AZ42" s="185"/>
      <c r="BA42" s="134"/>
      <c r="BB42" s="124">
        <f t="shared" si="9"/>
        <v>2164000</v>
      </c>
      <c r="BC42" s="186"/>
    </row>
    <row r="43" spans="2:55" ht="13.4" customHeight="1" x14ac:dyDescent="0.35">
      <c r="B43" s="153" t="s">
        <v>175</v>
      </c>
      <c r="C43" s="143" t="s">
        <v>183</v>
      </c>
      <c r="D43" s="137" t="s">
        <v>186</v>
      </c>
      <c r="E43" s="335">
        <v>6718</v>
      </c>
      <c r="F43" s="332" t="s">
        <v>187</v>
      </c>
      <c r="G43" s="160" t="s">
        <v>81</v>
      </c>
      <c r="H43" s="160" t="s">
        <v>16</v>
      </c>
      <c r="I43" s="117" t="s">
        <v>188</v>
      </c>
      <c r="J43" s="140">
        <v>5135</v>
      </c>
      <c r="K43" s="141" t="s">
        <v>189</v>
      </c>
      <c r="L43" s="117" t="str">
        <f t="shared" si="2"/>
        <v>CML-5135(059)</v>
      </c>
      <c r="M43" s="142" t="s">
        <v>84</v>
      </c>
      <c r="N43" s="143" t="s">
        <v>190</v>
      </c>
      <c r="O43" s="121"/>
      <c r="P43" s="121"/>
      <c r="Q43" s="144"/>
      <c r="R43" s="145"/>
      <c r="S43" s="145">
        <v>44621</v>
      </c>
      <c r="T43" s="121">
        <v>43935</v>
      </c>
      <c r="U43" s="121">
        <v>44560</v>
      </c>
      <c r="V43" s="121">
        <v>44592</v>
      </c>
      <c r="W43" s="124">
        <f t="shared" si="3"/>
        <v>3715000</v>
      </c>
      <c r="X43" s="147"/>
      <c r="Y43" s="146"/>
      <c r="Z43" s="126">
        <f t="shared" si="4"/>
        <v>0</v>
      </c>
      <c r="AA43" s="170"/>
      <c r="AB43" s="170"/>
      <c r="AC43" s="147"/>
      <c r="AD43" s="147"/>
      <c r="AE43" s="147"/>
      <c r="AF43" s="147"/>
      <c r="AG43" s="124">
        <f t="shared" si="5"/>
        <v>0</v>
      </c>
      <c r="AH43" s="134"/>
      <c r="AI43" s="171"/>
      <c r="AJ43" s="171">
        <v>3715000</v>
      </c>
      <c r="AK43" s="126">
        <f t="shared" si="6"/>
        <v>3715000</v>
      </c>
      <c r="AL43" s="171"/>
      <c r="AM43" s="171"/>
      <c r="AN43" s="171"/>
      <c r="AO43" s="171"/>
      <c r="AP43" s="171"/>
      <c r="AQ43" s="171"/>
      <c r="AR43" s="124">
        <f t="shared" si="7"/>
        <v>3715000</v>
      </c>
      <c r="AS43" s="124">
        <f t="shared" si="8"/>
        <v>3715000</v>
      </c>
      <c r="AT43" s="172"/>
      <c r="AU43" s="173"/>
      <c r="AV43" s="173"/>
      <c r="AW43" s="133"/>
      <c r="AX43" s="115"/>
      <c r="AY43" s="134">
        <v>44469</v>
      </c>
      <c r="AZ43" s="23"/>
      <c r="BA43" s="134"/>
      <c r="BB43" s="124">
        <f t="shared" si="9"/>
        <v>3715000</v>
      </c>
      <c r="BC43" s="23"/>
    </row>
    <row r="44" spans="2:55" ht="13.4" customHeight="1" x14ac:dyDescent="0.35">
      <c r="B44" s="153" t="s">
        <v>175</v>
      </c>
      <c r="C44" s="143" t="s">
        <v>183</v>
      </c>
      <c r="D44" s="137" t="s">
        <v>88</v>
      </c>
      <c r="E44" s="335">
        <v>6979</v>
      </c>
      <c r="F44" s="332" t="s">
        <v>89</v>
      </c>
      <c r="G44" s="165" t="s">
        <v>90</v>
      </c>
      <c r="H44" s="165" t="s">
        <v>58</v>
      </c>
      <c r="I44" s="117" t="s">
        <v>91</v>
      </c>
      <c r="J44" s="140">
        <v>5135</v>
      </c>
      <c r="K44" s="141" t="s">
        <v>191</v>
      </c>
      <c r="L44" s="117" t="str">
        <f t="shared" si="2"/>
        <v>HSIPL-5135(056)</v>
      </c>
      <c r="M44" s="142" t="s">
        <v>192</v>
      </c>
      <c r="N44" s="143" t="s">
        <v>193</v>
      </c>
      <c r="O44" s="121"/>
      <c r="P44" s="121"/>
      <c r="Q44" s="144"/>
      <c r="R44" s="145"/>
      <c r="S44" s="145">
        <v>44531</v>
      </c>
      <c r="T44" s="121">
        <v>43669</v>
      </c>
      <c r="U44" s="121">
        <v>44440</v>
      </c>
      <c r="V44" s="121">
        <v>44742</v>
      </c>
      <c r="W44" s="124">
        <f t="shared" si="3"/>
        <v>2386976</v>
      </c>
      <c r="X44" s="147"/>
      <c r="Y44" s="147"/>
      <c r="Z44" s="126">
        <f t="shared" si="4"/>
        <v>0</v>
      </c>
      <c r="AA44" s="188"/>
      <c r="AB44" s="170"/>
      <c r="AC44" s="147"/>
      <c r="AD44" s="147"/>
      <c r="AE44" s="147"/>
      <c r="AF44" s="147"/>
      <c r="AG44" s="124">
        <f t="shared" si="5"/>
        <v>0</v>
      </c>
      <c r="AH44" s="134"/>
      <c r="AI44" s="171"/>
      <c r="AJ44" s="171"/>
      <c r="AK44" s="126">
        <f t="shared" si="6"/>
        <v>0</v>
      </c>
      <c r="AL44" s="171">
        <v>2386976</v>
      </c>
      <c r="AM44" s="171"/>
      <c r="AN44" s="171"/>
      <c r="AO44" s="171"/>
      <c r="AP44" s="171"/>
      <c r="AQ44" s="171"/>
      <c r="AR44" s="124">
        <f t="shared" si="7"/>
        <v>2386976</v>
      </c>
      <c r="AS44" s="124">
        <f t="shared" si="8"/>
        <v>2386976</v>
      </c>
      <c r="AT44" s="172"/>
      <c r="AU44" s="173"/>
      <c r="AV44" s="173"/>
      <c r="AW44" s="133"/>
      <c r="AX44" s="115"/>
      <c r="AY44" s="134">
        <v>44469</v>
      </c>
      <c r="AZ44" s="23"/>
      <c r="BA44" s="134"/>
      <c r="BB44" s="124">
        <f t="shared" si="9"/>
        <v>2386976</v>
      </c>
      <c r="BC44" s="23"/>
    </row>
    <row r="45" spans="2:55" ht="13.4" customHeight="1" x14ac:dyDescent="0.35">
      <c r="B45" s="153" t="s">
        <v>175</v>
      </c>
      <c r="C45" s="143" t="s">
        <v>194</v>
      </c>
      <c r="D45" s="137" t="s">
        <v>88</v>
      </c>
      <c r="E45" s="138">
        <v>6460</v>
      </c>
      <c r="F45" s="334" t="s">
        <v>195</v>
      </c>
      <c r="G45" s="154" t="s">
        <v>196</v>
      </c>
      <c r="H45" s="154" t="s">
        <v>58</v>
      </c>
      <c r="I45" s="140" t="s">
        <v>91</v>
      </c>
      <c r="J45" s="140">
        <v>5928</v>
      </c>
      <c r="K45" s="141" t="s">
        <v>197</v>
      </c>
      <c r="L45" s="117" t="str">
        <f t="shared" si="2"/>
        <v>HSIPL-5928(140)</v>
      </c>
      <c r="M45" s="142" t="s">
        <v>84</v>
      </c>
      <c r="N45" s="143" t="s">
        <v>198</v>
      </c>
      <c r="O45" s="143"/>
      <c r="P45" s="143"/>
      <c r="Q45" s="144" t="s">
        <v>76</v>
      </c>
      <c r="R45" s="145">
        <v>44259</v>
      </c>
      <c r="S45" s="145">
        <v>44652</v>
      </c>
      <c r="T45" s="134">
        <v>42882</v>
      </c>
      <c r="U45" s="134">
        <v>44561</v>
      </c>
      <c r="V45" s="121">
        <v>44561</v>
      </c>
      <c r="W45" s="124">
        <f t="shared" si="3"/>
        <v>2233000</v>
      </c>
      <c r="X45" s="147"/>
      <c r="Y45" s="147"/>
      <c r="Z45" s="126">
        <f t="shared" si="4"/>
        <v>0</v>
      </c>
      <c r="AA45" s="155"/>
      <c r="AB45" s="147"/>
      <c r="AC45" s="147"/>
      <c r="AD45" s="147"/>
      <c r="AE45" s="147"/>
      <c r="AF45" s="147"/>
      <c r="AG45" s="124">
        <f t="shared" si="5"/>
        <v>0</v>
      </c>
      <c r="AH45" s="145"/>
      <c r="AI45" s="147"/>
      <c r="AJ45" s="147"/>
      <c r="AK45" s="126">
        <f t="shared" si="6"/>
        <v>0</v>
      </c>
      <c r="AL45" s="147">
        <v>2233000</v>
      </c>
      <c r="AM45" s="147"/>
      <c r="AN45" s="147"/>
      <c r="AO45" s="147"/>
      <c r="AP45" s="147"/>
      <c r="AQ45" s="147"/>
      <c r="AR45" s="124">
        <f t="shared" si="7"/>
        <v>2233000</v>
      </c>
      <c r="AS45" s="124">
        <f t="shared" si="8"/>
        <v>2233000</v>
      </c>
      <c r="AT45" s="131" t="s">
        <v>199</v>
      </c>
      <c r="AU45" s="149"/>
      <c r="AV45" s="150"/>
      <c r="AW45" s="151" t="s">
        <v>200</v>
      </c>
      <c r="AX45" s="115" t="s">
        <v>200</v>
      </c>
      <c r="AY45" s="134">
        <v>44104</v>
      </c>
      <c r="AZ45" s="23"/>
      <c r="BA45" s="134"/>
      <c r="BB45" s="124">
        <f t="shared" si="9"/>
        <v>2233000</v>
      </c>
      <c r="BC45" s="189"/>
    </row>
    <row r="46" spans="2:55" ht="13.15" customHeight="1" x14ac:dyDescent="0.35">
      <c r="B46" s="153" t="s">
        <v>175</v>
      </c>
      <c r="C46" s="143" t="s">
        <v>194</v>
      </c>
      <c r="D46" s="137" t="s">
        <v>88</v>
      </c>
      <c r="E46" s="138">
        <v>6462</v>
      </c>
      <c r="F46" s="334" t="s">
        <v>201</v>
      </c>
      <c r="G46" s="154" t="s">
        <v>196</v>
      </c>
      <c r="H46" s="154" t="s">
        <v>58</v>
      </c>
      <c r="I46" s="140" t="s">
        <v>91</v>
      </c>
      <c r="J46" s="140">
        <v>5928</v>
      </c>
      <c r="K46" s="141" t="s">
        <v>103</v>
      </c>
      <c r="L46" s="117" t="str">
        <f t="shared" si="2"/>
        <v>HSIPL-5928(143)</v>
      </c>
      <c r="M46" s="142" t="s">
        <v>84</v>
      </c>
      <c r="N46" s="143" t="s">
        <v>202</v>
      </c>
      <c r="O46" s="143"/>
      <c r="P46" s="143"/>
      <c r="Q46" s="144" t="s">
        <v>76</v>
      </c>
      <c r="R46" s="145">
        <v>44259</v>
      </c>
      <c r="S46" s="145">
        <v>44670</v>
      </c>
      <c r="T46" s="134">
        <v>42908</v>
      </c>
      <c r="U46" s="134">
        <v>44501</v>
      </c>
      <c r="V46" s="121">
        <v>44561</v>
      </c>
      <c r="W46" s="124">
        <f t="shared" si="3"/>
        <v>508230</v>
      </c>
      <c r="X46" s="147"/>
      <c r="Y46" s="147"/>
      <c r="Z46" s="126">
        <f t="shared" si="4"/>
        <v>0</v>
      </c>
      <c r="AA46" s="155"/>
      <c r="AB46" s="147"/>
      <c r="AC46" s="147"/>
      <c r="AD46" s="147"/>
      <c r="AE46" s="147"/>
      <c r="AF46" s="147"/>
      <c r="AG46" s="124">
        <f t="shared" si="5"/>
        <v>0</v>
      </c>
      <c r="AH46" s="145"/>
      <c r="AI46" s="147"/>
      <c r="AJ46" s="147"/>
      <c r="AK46" s="126">
        <f t="shared" si="6"/>
        <v>0</v>
      </c>
      <c r="AL46" s="147">
        <v>508230</v>
      </c>
      <c r="AM46" s="147"/>
      <c r="AN46" s="147"/>
      <c r="AO46" s="147"/>
      <c r="AP46" s="147"/>
      <c r="AQ46" s="147"/>
      <c r="AR46" s="124">
        <f t="shared" si="7"/>
        <v>508230</v>
      </c>
      <c r="AS46" s="124">
        <f t="shared" si="8"/>
        <v>508230</v>
      </c>
      <c r="AT46" s="131" t="s">
        <v>203</v>
      </c>
      <c r="AU46" s="149"/>
      <c r="AV46" s="150"/>
      <c r="AW46" s="151" t="s">
        <v>200</v>
      </c>
      <c r="AX46" s="115" t="s">
        <v>200</v>
      </c>
      <c r="AY46" s="134">
        <v>44104</v>
      </c>
      <c r="AZ46" s="23"/>
      <c r="BA46" s="134"/>
      <c r="BB46" s="124">
        <f t="shared" si="9"/>
        <v>508230</v>
      </c>
      <c r="BC46" s="189"/>
    </row>
    <row r="47" spans="2:55" ht="13.15" customHeight="1" x14ac:dyDescent="0.35">
      <c r="B47" s="153" t="s">
        <v>175</v>
      </c>
      <c r="C47" s="143" t="s">
        <v>194</v>
      </c>
      <c r="D47" s="137" t="s">
        <v>88</v>
      </c>
      <c r="E47" s="138">
        <v>6973</v>
      </c>
      <c r="F47" s="334" t="s">
        <v>204</v>
      </c>
      <c r="G47" s="165" t="s">
        <v>90</v>
      </c>
      <c r="H47" s="154" t="s">
        <v>58</v>
      </c>
      <c r="I47" s="140" t="s">
        <v>91</v>
      </c>
      <c r="J47" s="140">
        <v>5928</v>
      </c>
      <c r="K47" s="141" t="s">
        <v>152</v>
      </c>
      <c r="L47" s="117" t="str">
        <f t="shared" si="2"/>
        <v>HSIPL-5928(157)</v>
      </c>
      <c r="M47" s="142" t="s">
        <v>84</v>
      </c>
      <c r="N47" s="143" t="s">
        <v>205</v>
      </c>
      <c r="O47" s="144"/>
      <c r="P47" s="144"/>
      <c r="Q47" s="190" t="s">
        <v>206</v>
      </c>
      <c r="R47" s="191">
        <v>44441</v>
      </c>
      <c r="S47" s="123">
        <v>44314</v>
      </c>
      <c r="T47" s="121">
        <v>43665</v>
      </c>
      <c r="U47" s="121">
        <v>44365</v>
      </c>
      <c r="V47" s="121">
        <v>44561</v>
      </c>
      <c r="W47" s="124">
        <f t="shared" si="3"/>
        <v>999963</v>
      </c>
      <c r="X47" s="147"/>
      <c r="Y47" s="147"/>
      <c r="Z47" s="126">
        <f t="shared" si="4"/>
        <v>0</v>
      </c>
      <c r="AA47" s="155"/>
      <c r="AB47" s="147"/>
      <c r="AC47" s="147"/>
      <c r="AD47" s="147"/>
      <c r="AE47" s="147"/>
      <c r="AF47" s="147"/>
      <c r="AG47" s="124">
        <f t="shared" si="5"/>
        <v>0</v>
      </c>
      <c r="AH47" s="145"/>
      <c r="AI47" s="147"/>
      <c r="AJ47" s="147"/>
      <c r="AK47" s="126">
        <f t="shared" si="6"/>
        <v>0</v>
      </c>
      <c r="AL47" s="147">
        <v>999963</v>
      </c>
      <c r="AM47" s="147"/>
      <c r="AN47" s="147"/>
      <c r="AO47" s="147"/>
      <c r="AP47" s="147"/>
      <c r="AQ47" s="147"/>
      <c r="AR47" s="124">
        <f t="shared" si="7"/>
        <v>999963</v>
      </c>
      <c r="AS47" s="124">
        <f t="shared" si="8"/>
        <v>999963</v>
      </c>
      <c r="AT47" s="167" t="s">
        <v>207</v>
      </c>
      <c r="AU47" s="149"/>
      <c r="AV47" s="150"/>
      <c r="AW47" s="151"/>
      <c r="AX47" s="115"/>
      <c r="AY47" s="134">
        <v>44104</v>
      </c>
      <c r="AZ47" s="23"/>
      <c r="BA47" s="134"/>
      <c r="BB47" s="124">
        <f t="shared" si="9"/>
        <v>999963</v>
      </c>
      <c r="BC47" s="23"/>
    </row>
    <row r="48" spans="2:55" ht="13.15" customHeight="1" x14ac:dyDescent="0.35">
      <c r="B48" s="153" t="s">
        <v>175</v>
      </c>
      <c r="C48" s="143" t="s">
        <v>194</v>
      </c>
      <c r="D48" s="137" t="s">
        <v>164</v>
      </c>
      <c r="E48" s="138">
        <v>7031</v>
      </c>
      <c r="F48" s="334" t="s">
        <v>208</v>
      </c>
      <c r="G48" s="192" t="s">
        <v>166</v>
      </c>
      <c r="H48" s="192" t="s">
        <v>167</v>
      </c>
      <c r="I48" s="140" t="s">
        <v>209</v>
      </c>
      <c r="J48" s="140">
        <v>5928</v>
      </c>
      <c r="K48" s="141" t="s">
        <v>210</v>
      </c>
      <c r="L48" s="117" t="str">
        <f t="shared" si="2"/>
        <v>BRLS-5928(128)</v>
      </c>
      <c r="M48" s="142" t="s">
        <v>84</v>
      </c>
      <c r="N48" s="143" t="s">
        <v>211</v>
      </c>
      <c r="O48" s="144"/>
      <c r="P48" s="144"/>
      <c r="Q48" s="144"/>
      <c r="R48" s="123"/>
      <c r="S48" s="123">
        <v>44306</v>
      </c>
      <c r="T48" s="121">
        <v>42528</v>
      </c>
      <c r="U48" s="121">
        <v>44239</v>
      </c>
      <c r="V48" s="121">
        <v>44834</v>
      </c>
      <c r="W48" s="124">
        <f t="shared" si="3"/>
        <v>13475373</v>
      </c>
      <c r="X48" s="147"/>
      <c r="Y48" s="147"/>
      <c r="Z48" s="126">
        <f t="shared" si="4"/>
        <v>0</v>
      </c>
      <c r="AA48" s="148"/>
      <c r="AB48" s="169"/>
      <c r="AC48" s="147"/>
      <c r="AD48" s="147"/>
      <c r="AE48" s="147"/>
      <c r="AF48" s="147"/>
      <c r="AG48" s="124">
        <f t="shared" si="5"/>
        <v>0</v>
      </c>
      <c r="AH48" s="145"/>
      <c r="AI48" s="147"/>
      <c r="AJ48" s="147"/>
      <c r="AK48" s="126">
        <f t="shared" si="6"/>
        <v>0</v>
      </c>
      <c r="AL48" s="147"/>
      <c r="AM48" s="147">
        <v>13475373</v>
      </c>
      <c r="AN48" s="147"/>
      <c r="AO48" s="147"/>
      <c r="AP48" s="147"/>
      <c r="AQ48" s="147"/>
      <c r="AR48" s="124">
        <f t="shared" si="7"/>
        <v>13475373</v>
      </c>
      <c r="AS48" s="124">
        <f t="shared" si="8"/>
        <v>13475373</v>
      </c>
      <c r="AT48" s="167"/>
      <c r="AU48" s="149"/>
      <c r="AV48" s="150"/>
      <c r="AW48" s="151"/>
      <c r="AX48" s="115"/>
      <c r="AY48" s="134">
        <v>44469</v>
      </c>
      <c r="AZ48" s="23"/>
      <c r="BA48" s="134"/>
      <c r="BB48" s="124">
        <f t="shared" si="9"/>
        <v>13475373</v>
      </c>
      <c r="BC48" s="23"/>
    </row>
    <row r="49" spans="2:54" ht="13.4" customHeight="1" x14ac:dyDescent="0.35">
      <c r="B49" s="153" t="s">
        <v>175</v>
      </c>
      <c r="C49" s="143" t="s">
        <v>212</v>
      </c>
      <c r="D49" s="137" t="s">
        <v>213</v>
      </c>
      <c r="E49" s="138">
        <v>6715</v>
      </c>
      <c r="F49" s="332" t="s">
        <v>80</v>
      </c>
      <c r="G49" s="139" t="s">
        <v>81</v>
      </c>
      <c r="H49" s="139" t="s">
        <v>15</v>
      </c>
      <c r="I49" s="140"/>
      <c r="J49" s="140">
        <v>5434</v>
      </c>
      <c r="K49" s="141"/>
      <c r="L49" s="117" t="str">
        <f t="shared" si="2"/>
        <v>-5434()</v>
      </c>
      <c r="M49" s="142" t="s">
        <v>84</v>
      </c>
      <c r="N49" s="143" t="s">
        <v>214</v>
      </c>
      <c r="O49" s="121"/>
      <c r="P49" s="121"/>
      <c r="Q49" s="144"/>
      <c r="R49" s="145"/>
      <c r="S49" s="145">
        <v>44650</v>
      </c>
      <c r="T49" s="134">
        <v>44434</v>
      </c>
      <c r="U49" s="134">
        <v>44592</v>
      </c>
      <c r="V49" s="121">
        <v>44592</v>
      </c>
      <c r="W49" s="124">
        <f t="shared" si="3"/>
        <v>1357000</v>
      </c>
      <c r="X49" s="146"/>
      <c r="Y49" s="147"/>
      <c r="Z49" s="126">
        <f t="shared" si="4"/>
        <v>0</v>
      </c>
      <c r="AA49" s="148"/>
      <c r="AB49" s="147"/>
      <c r="AC49" s="147"/>
      <c r="AD49" s="147"/>
      <c r="AE49" s="147"/>
      <c r="AF49" s="147"/>
      <c r="AG49" s="124">
        <f t="shared" si="5"/>
        <v>0</v>
      </c>
      <c r="AH49" s="145"/>
      <c r="AI49" s="147">
        <v>1357000</v>
      </c>
      <c r="AJ49" s="147"/>
      <c r="AK49" s="126">
        <f t="shared" si="6"/>
        <v>1357000</v>
      </c>
      <c r="AL49" s="147"/>
      <c r="AM49" s="147"/>
      <c r="AN49" s="147"/>
      <c r="AO49" s="147"/>
      <c r="AP49" s="147"/>
      <c r="AQ49" s="147"/>
      <c r="AR49" s="124">
        <f t="shared" si="7"/>
        <v>1357000</v>
      </c>
      <c r="AS49" s="124">
        <f t="shared" si="8"/>
        <v>1357000</v>
      </c>
      <c r="AT49" s="167" t="s">
        <v>215</v>
      </c>
      <c r="AU49" s="149"/>
      <c r="AV49" s="150"/>
      <c r="AW49" s="151"/>
      <c r="AX49" s="115"/>
      <c r="AY49" s="134">
        <v>44469</v>
      </c>
      <c r="AZ49" s="23"/>
      <c r="BA49" s="134"/>
      <c r="BB49" s="124">
        <f t="shared" si="9"/>
        <v>1357000</v>
      </c>
    </row>
    <row r="50" spans="2:54" ht="13.4" customHeight="1" x14ac:dyDescent="0.35">
      <c r="B50" s="153" t="s">
        <v>175</v>
      </c>
      <c r="C50" s="143" t="s">
        <v>212</v>
      </c>
      <c r="D50" s="137" t="s">
        <v>213</v>
      </c>
      <c r="E50" s="138">
        <v>6715</v>
      </c>
      <c r="F50" s="332" t="s">
        <v>216</v>
      </c>
      <c r="G50" s="193" t="s">
        <v>60</v>
      </c>
      <c r="H50" s="193" t="s">
        <v>60</v>
      </c>
      <c r="I50" s="140"/>
      <c r="J50" s="140">
        <v>5434</v>
      </c>
      <c r="K50" s="141"/>
      <c r="L50" s="117" t="str">
        <f t="shared" si="2"/>
        <v>-5434()</v>
      </c>
      <c r="M50" s="142" t="s">
        <v>84</v>
      </c>
      <c r="N50" s="143" t="s">
        <v>214</v>
      </c>
      <c r="O50" s="121"/>
      <c r="P50" s="121"/>
      <c r="Q50" s="144"/>
      <c r="R50" s="145"/>
      <c r="S50" s="145">
        <v>44650</v>
      </c>
      <c r="T50" s="134">
        <v>44434</v>
      </c>
      <c r="U50" s="134">
        <v>44592</v>
      </c>
      <c r="V50" s="121">
        <v>44592</v>
      </c>
      <c r="W50" s="124">
        <f t="shared" si="3"/>
        <v>111885</v>
      </c>
      <c r="X50" s="147"/>
      <c r="Y50" s="147"/>
      <c r="Z50" s="126">
        <f t="shared" si="4"/>
        <v>0</v>
      </c>
      <c r="AA50" s="148"/>
      <c r="AB50" s="147"/>
      <c r="AC50" s="147"/>
      <c r="AD50" s="147"/>
      <c r="AE50" s="147"/>
      <c r="AF50" s="159"/>
      <c r="AG50" s="124">
        <f t="shared" si="5"/>
        <v>0</v>
      </c>
      <c r="AH50" s="145"/>
      <c r="AI50" s="147"/>
      <c r="AJ50" s="147"/>
      <c r="AK50" s="126">
        <f t="shared" si="6"/>
        <v>0</v>
      </c>
      <c r="AL50" s="147"/>
      <c r="AM50" s="147"/>
      <c r="AN50" s="147"/>
      <c r="AO50" s="147"/>
      <c r="AP50" s="147"/>
      <c r="AQ50" s="147">
        <v>111885</v>
      </c>
      <c r="AR50" s="124">
        <f t="shared" si="7"/>
        <v>111885</v>
      </c>
      <c r="AS50" s="124">
        <f t="shared" si="8"/>
        <v>111885</v>
      </c>
      <c r="AT50" s="167"/>
      <c r="AU50" s="149"/>
      <c r="AV50" s="150"/>
      <c r="AW50" s="151"/>
      <c r="AX50" s="115"/>
      <c r="AY50" s="134">
        <v>44469</v>
      </c>
      <c r="AZ50" s="23"/>
      <c r="BA50" s="134"/>
      <c r="BB50" s="124">
        <f t="shared" si="9"/>
        <v>111885</v>
      </c>
    </row>
    <row r="51" spans="2:54" ht="13.4" customHeight="1" x14ac:dyDescent="0.35">
      <c r="B51" s="153" t="s">
        <v>175</v>
      </c>
      <c r="C51" s="143" t="s">
        <v>212</v>
      </c>
      <c r="D51" s="137" t="s">
        <v>217</v>
      </c>
      <c r="E51" s="138">
        <v>6343</v>
      </c>
      <c r="F51" s="332" t="s">
        <v>218</v>
      </c>
      <c r="G51" s="139" t="s">
        <v>219</v>
      </c>
      <c r="H51" s="139" t="s">
        <v>219</v>
      </c>
      <c r="I51" s="140"/>
      <c r="J51" s="140">
        <v>5434</v>
      </c>
      <c r="K51" s="141"/>
      <c r="L51" s="117" t="str">
        <f t="shared" si="2"/>
        <v>-5434()</v>
      </c>
      <c r="M51" s="142" t="s">
        <v>84</v>
      </c>
      <c r="N51" s="143" t="s">
        <v>220</v>
      </c>
      <c r="O51" s="121"/>
      <c r="P51" s="121"/>
      <c r="Q51" s="144"/>
      <c r="R51" s="145"/>
      <c r="S51" s="145">
        <v>44713</v>
      </c>
      <c r="T51" s="134">
        <v>44473</v>
      </c>
      <c r="U51" s="134">
        <v>44592</v>
      </c>
      <c r="V51" s="121">
        <v>44592</v>
      </c>
      <c r="W51" s="124">
        <f t="shared" si="3"/>
        <v>1475000</v>
      </c>
      <c r="X51" s="146"/>
      <c r="Y51" s="147"/>
      <c r="Z51" s="126">
        <f t="shared" si="4"/>
        <v>0</v>
      </c>
      <c r="AA51" s="148"/>
      <c r="AB51" s="147"/>
      <c r="AC51" s="147"/>
      <c r="AD51" s="147"/>
      <c r="AE51" s="147"/>
      <c r="AF51" s="147"/>
      <c r="AG51" s="124">
        <f t="shared" si="5"/>
        <v>0</v>
      </c>
      <c r="AH51" s="145"/>
      <c r="AI51" s="147">
        <v>1475000</v>
      </c>
      <c r="AJ51" s="147"/>
      <c r="AK51" s="126">
        <f t="shared" si="6"/>
        <v>1475000</v>
      </c>
      <c r="AL51" s="147"/>
      <c r="AM51" s="147"/>
      <c r="AN51" s="147"/>
      <c r="AO51" s="147"/>
      <c r="AP51" s="147"/>
      <c r="AQ51" s="147"/>
      <c r="AR51" s="124">
        <f t="shared" si="7"/>
        <v>1475000</v>
      </c>
      <c r="AS51" s="124">
        <f t="shared" si="8"/>
        <v>1475000</v>
      </c>
      <c r="AT51" s="167" t="s">
        <v>215</v>
      </c>
      <c r="AU51" s="149"/>
      <c r="AV51" s="150"/>
      <c r="AW51" s="151"/>
      <c r="AX51" s="115"/>
      <c r="AY51" s="134">
        <v>44454</v>
      </c>
      <c r="AZ51" s="23"/>
      <c r="BA51" s="134"/>
      <c r="BB51" s="124">
        <f t="shared" si="9"/>
        <v>1475000</v>
      </c>
    </row>
    <row r="52" spans="2:54" ht="13.4" customHeight="1" x14ac:dyDescent="0.35">
      <c r="B52" s="153" t="s">
        <v>175</v>
      </c>
      <c r="C52" s="143" t="s">
        <v>221</v>
      </c>
      <c r="D52" s="137" t="s">
        <v>222</v>
      </c>
      <c r="E52" s="138">
        <v>6734</v>
      </c>
      <c r="F52" s="332" t="s">
        <v>80</v>
      </c>
      <c r="G52" s="160" t="s">
        <v>81</v>
      </c>
      <c r="H52" s="139" t="s">
        <v>15</v>
      </c>
      <c r="I52" s="140" t="s">
        <v>82</v>
      </c>
      <c r="J52" s="140">
        <v>5117</v>
      </c>
      <c r="K52" s="141" t="s">
        <v>223</v>
      </c>
      <c r="L52" s="117" t="str">
        <f t="shared" si="2"/>
        <v>STPL-5117(016)</v>
      </c>
      <c r="M52" s="119" t="s">
        <v>84</v>
      </c>
      <c r="N52" s="143" t="s">
        <v>224</v>
      </c>
      <c r="O52" s="121"/>
      <c r="P52" s="121"/>
      <c r="Q52" s="144"/>
      <c r="R52" s="145"/>
      <c r="S52" s="145">
        <v>44692</v>
      </c>
      <c r="T52" s="134">
        <v>43994</v>
      </c>
      <c r="U52" s="134">
        <v>44592</v>
      </c>
      <c r="V52" s="121">
        <v>44592</v>
      </c>
      <c r="W52" s="124">
        <f t="shared" si="3"/>
        <v>492000</v>
      </c>
      <c r="X52" s="146"/>
      <c r="Y52" s="147"/>
      <c r="Z52" s="126">
        <f t="shared" si="4"/>
        <v>0</v>
      </c>
      <c r="AA52" s="148"/>
      <c r="AB52" s="147"/>
      <c r="AC52" s="147"/>
      <c r="AD52" s="147"/>
      <c r="AE52" s="147"/>
      <c r="AF52" s="147"/>
      <c r="AG52" s="124">
        <f t="shared" si="5"/>
        <v>0</v>
      </c>
      <c r="AH52" s="145"/>
      <c r="AI52" s="147">
        <v>492000</v>
      </c>
      <c r="AJ52" s="147"/>
      <c r="AK52" s="126">
        <f t="shared" si="6"/>
        <v>492000</v>
      </c>
      <c r="AL52" s="147"/>
      <c r="AM52" s="147"/>
      <c r="AN52" s="147"/>
      <c r="AO52" s="147"/>
      <c r="AP52" s="147"/>
      <c r="AQ52" s="147"/>
      <c r="AR52" s="124">
        <f t="shared" si="7"/>
        <v>492000</v>
      </c>
      <c r="AS52" s="124">
        <f t="shared" si="8"/>
        <v>492000</v>
      </c>
      <c r="AT52" s="131"/>
      <c r="AU52" s="149"/>
      <c r="AV52" s="150"/>
      <c r="AW52" s="151"/>
      <c r="AX52" s="115"/>
      <c r="AY52" s="134">
        <v>44469</v>
      </c>
      <c r="AZ52" s="23"/>
      <c r="BA52" s="134"/>
      <c r="BB52" s="124">
        <f t="shared" si="9"/>
        <v>492000</v>
      </c>
    </row>
    <row r="53" spans="2:54" ht="13.15" customHeight="1" x14ac:dyDescent="0.35">
      <c r="B53" s="153" t="s">
        <v>175</v>
      </c>
      <c r="C53" s="333" t="s">
        <v>225</v>
      </c>
      <c r="D53" s="337" t="s">
        <v>164</v>
      </c>
      <c r="E53" s="138">
        <v>5336</v>
      </c>
      <c r="F53" s="194" t="s">
        <v>226</v>
      </c>
      <c r="G53" s="192" t="s">
        <v>166</v>
      </c>
      <c r="H53" s="192" t="s">
        <v>167</v>
      </c>
      <c r="I53" s="117" t="s">
        <v>168</v>
      </c>
      <c r="J53" s="117">
        <v>5444</v>
      </c>
      <c r="K53" s="118" t="s">
        <v>227</v>
      </c>
      <c r="L53" s="117" t="str">
        <f t="shared" si="2"/>
        <v>STPLZ-5444(018)</v>
      </c>
      <c r="M53" s="195" t="s">
        <v>84</v>
      </c>
      <c r="N53" s="196" t="s">
        <v>228</v>
      </c>
      <c r="O53" s="122"/>
      <c r="P53" s="122"/>
      <c r="Q53" s="122"/>
      <c r="R53" s="145"/>
      <c r="S53" s="145">
        <v>44621</v>
      </c>
      <c r="T53" s="121">
        <v>43354</v>
      </c>
      <c r="U53" s="121"/>
      <c r="V53" s="121">
        <v>44044</v>
      </c>
      <c r="W53" s="124">
        <f t="shared" si="3"/>
        <v>115062</v>
      </c>
      <c r="X53" s="180"/>
      <c r="Y53" s="180"/>
      <c r="Z53" s="126">
        <f t="shared" si="4"/>
        <v>0</v>
      </c>
      <c r="AA53" s="197"/>
      <c r="AB53" s="198"/>
      <c r="AC53" s="180"/>
      <c r="AD53" s="180"/>
      <c r="AE53" s="180"/>
      <c r="AF53" s="180"/>
      <c r="AG53" s="124">
        <f t="shared" si="5"/>
        <v>0</v>
      </c>
      <c r="AH53" s="121"/>
      <c r="AI53" s="129"/>
      <c r="AJ53" s="129"/>
      <c r="AK53" s="126">
        <f t="shared" si="6"/>
        <v>0</v>
      </c>
      <c r="AL53" s="130"/>
      <c r="AM53" s="130">
        <v>115062</v>
      </c>
      <c r="AN53" s="130"/>
      <c r="AO53" s="130"/>
      <c r="AP53" s="130"/>
      <c r="AQ53" s="130"/>
      <c r="AR53" s="124">
        <f t="shared" si="7"/>
        <v>115062</v>
      </c>
      <c r="AS53" s="124">
        <f t="shared" si="8"/>
        <v>115062</v>
      </c>
      <c r="AT53" s="199"/>
      <c r="AU53" s="132"/>
      <c r="AV53" s="200"/>
      <c r="AW53" s="133"/>
      <c r="AX53" s="115"/>
      <c r="AY53" s="134">
        <v>43739</v>
      </c>
      <c r="AZ53" s="23"/>
      <c r="BA53" s="134"/>
      <c r="BB53" s="124">
        <f t="shared" si="9"/>
        <v>115062</v>
      </c>
    </row>
    <row r="54" spans="2:54" ht="13.4" customHeight="1" x14ac:dyDescent="0.35">
      <c r="B54" s="153" t="s">
        <v>175</v>
      </c>
      <c r="C54" s="333" t="s">
        <v>225</v>
      </c>
      <c r="D54" s="337" t="s">
        <v>164</v>
      </c>
      <c r="E54" s="138">
        <v>5335</v>
      </c>
      <c r="F54" s="194" t="s">
        <v>229</v>
      </c>
      <c r="G54" s="192" t="s">
        <v>166</v>
      </c>
      <c r="H54" s="192" t="s">
        <v>167</v>
      </c>
      <c r="I54" s="117" t="s">
        <v>168</v>
      </c>
      <c r="J54" s="117">
        <v>5444</v>
      </c>
      <c r="K54" s="118" t="s">
        <v>230</v>
      </c>
      <c r="L54" s="117" t="str">
        <f t="shared" si="2"/>
        <v>STPLZ-5444(019)</v>
      </c>
      <c r="M54" s="195" t="s">
        <v>84</v>
      </c>
      <c r="N54" s="196" t="s">
        <v>231</v>
      </c>
      <c r="O54" s="122"/>
      <c r="P54" s="122"/>
      <c r="Q54" s="122"/>
      <c r="R54" s="145"/>
      <c r="S54" s="145">
        <v>44621</v>
      </c>
      <c r="T54" s="121">
        <v>43354</v>
      </c>
      <c r="U54" s="121"/>
      <c r="V54" s="121">
        <v>43922</v>
      </c>
      <c r="W54" s="124">
        <f t="shared" si="3"/>
        <v>957500</v>
      </c>
      <c r="X54" s="180"/>
      <c r="Y54" s="180"/>
      <c r="Z54" s="126">
        <f t="shared" si="4"/>
        <v>0</v>
      </c>
      <c r="AA54" s="197"/>
      <c r="AB54" s="198"/>
      <c r="AC54" s="180"/>
      <c r="AD54" s="180"/>
      <c r="AE54" s="180"/>
      <c r="AF54" s="180"/>
      <c r="AG54" s="124">
        <f t="shared" si="5"/>
        <v>0</v>
      </c>
      <c r="AH54" s="121"/>
      <c r="AI54" s="129"/>
      <c r="AJ54" s="129"/>
      <c r="AK54" s="126">
        <f t="shared" si="6"/>
        <v>0</v>
      </c>
      <c r="AL54" s="130"/>
      <c r="AM54" s="130">
        <f>109825+847675</f>
        <v>957500</v>
      </c>
      <c r="AN54" s="130"/>
      <c r="AO54" s="130"/>
      <c r="AP54" s="130"/>
      <c r="AQ54" s="130"/>
      <c r="AR54" s="124">
        <f t="shared" si="7"/>
        <v>957500</v>
      </c>
      <c r="AS54" s="124">
        <f t="shared" si="8"/>
        <v>957500</v>
      </c>
      <c r="AT54" s="199"/>
      <c r="AU54" s="132"/>
      <c r="AV54" s="200"/>
      <c r="AW54" s="133"/>
      <c r="AX54" s="115"/>
      <c r="AY54" s="134">
        <v>43739</v>
      </c>
      <c r="AZ54" s="23"/>
      <c r="BA54" s="134"/>
      <c r="BB54" s="124">
        <f t="shared" si="9"/>
        <v>957500</v>
      </c>
    </row>
    <row r="55" spans="2:54" ht="13.4" customHeight="1" x14ac:dyDescent="0.35">
      <c r="B55" s="153" t="s">
        <v>175</v>
      </c>
      <c r="C55" s="333" t="s">
        <v>232</v>
      </c>
      <c r="D55" s="337" t="s">
        <v>233</v>
      </c>
      <c r="E55" s="138">
        <v>7267</v>
      </c>
      <c r="F55" s="194" t="s">
        <v>80</v>
      </c>
      <c r="G55" s="160" t="s">
        <v>81</v>
      </c>
      <c r="H55" s="160" t="s">
        <v>219</v>
      </c>
      <c r="I55" s="117"/>
      <c r="J55" s="117">
        <v>5126</v>
      </c>
      <c r="K55" s="118"/>
      <c r="L55" s="117" t="str">
        <f t="shared" si="2"/>
        <v>-5126()</v>
      </c>
      <c r="M55" s="195" t="s">
        <v>84</v>
      </c>
      <c r="N55" s="196" t="s">
        <v>234</v>
      </c>
      <c r="O55" s="122"/>
      <c r="P55" s="122"/>
      <c r="Q55" s="122"/>
      <c r="R55" s="145"/>
      <c r="S55" s="145">
        <v>44652</v>
      </c>
      <c r="T55" s="121">
        <v>44470</v>
      </c>
      <c r="U55" s="121">
        <v>44592</v>
      </c>
      <c r="V55" s="121">
        <v>44592</v>
      </c>
      <c r="W55" s="124">
        <f t="shared" si="3"/>
        <v>350000</v>
      </c>
      <c r="X55" s="201"/>
      <c r="Y55" s="180"/>
      <c r="Z55" s="126">
        <f t="shared" si="4"/>
        <v>0</v>
      </c>
      <c r="AA55" s="197"/>
      <c r="AB55" s="197"/>
      <c r="AC55" s="180"/>
      <c r="AD55" s="180"/>
      <c r="AE55" s="180"/>
      <c r="AF55" s="180"/>
      <c r="AG55" s="124">
        <f t="shared" si="5"/>
        <v>0</v>
      </c>
      <c r="AH55" s="121"/>
      <c r="AI55" s="129">
        <v>350000</v>
      </c>
      <c r="AJ55" s="129"/>
      <c r="AK55" s="126">
        <f t="shared" si="6"/>
        <v>350000</v>
      </c>
      <c r="AL55" s="130"/>
      <c r="AM55" s="130"/>
      <c r="AN55" s="130"/>
      <c r="AO55" s="130"/>
      <c r="AP55" s="130"/>
      <c r="AQ55" s="130"/>
      <c r="AR55" s="124">
        <f t="shared" si="7"/>
        <v>350000</v>
      </c>
      <c r="AS55" s="124">
        <f t="shared" si="8"/>
        <v>350000</v>
      </c>
      <c r="AT55" s="199"/>
      <c r="AU55" s="132"/>
      <c r="AV55" s="200"/>
      <c r="AW55" s="133"/>
      <c r="AX55" s="115"/>
      <c r="AY55" s="134">
        <v>44454</v>
      </c>
      <c r="AZ55" s="23"/>
      <c r="BA55" s="134"/>
      <c r="BB55" s="124">
        <f t="shared" si="9"/>
        <v>350000</v>
      </c>
    </row>
    <row r="56" spans="2:54" ht="13.4" customHeight="1" x14ac:dyDescent="0.35">
      <c r="B56" s="153" t="s">
        <v>175</v>
      </c>
      <c r="C56" s="143" t="s">
        <v>235</v>
      </c>
      <c r="D56" s="137" t="s">
        <v>236</v>
      </c>
      <c r="E56" s="138">
        <v>6733</v>
      </c>
      <c r="F56" s="334" t="s">
        <v>80</v>
      </c>
      <c r="G56" s="139" t="s">
        <v>81</v>
      </c>
      <c r="H56" s="139" t="s">
        <v>15</v>
      </c>
      <c r="I56" s="140" t="s">
        <v>82</v>
      </c>
      <c r="J56" s="140">
        <v>5127</v>
      </c>
      <c r="K56" s="141" t="s">
        <v>237</v>
      </c>
      <c r="L56" s="117" t="str">
        <f t="shared" si="2"/>
        <v>STPL-5127(041)</v>
      </c>
      <c r="M56" s="142" t="s">
        <v>84</v>
      </c>
      <c r="N56" s="143" t="s">
        <v>238</v>
      </c>
      <c r="O56" s="121"/>
      <c r="P56" s="121"/>
      <c r="Q56" s="144"/>
      <c r="R56" s="145"/>
      <c r="S56" s="145">
        <v>44743</v>
      </c>
      <c r="T56" s="134">
        <v>44411</v>
      </c>
      <c r="U56" s="134">
        <v>44592</v>
      </c>
      <c r="V56" s="121">
        <v>44592</v>
      </c>
      <c r="W56" s="124">
        <f t="shared" si="3"/>
        <v>2410000</v>
      </c>
      <c r="X56" s="146"/>
      <c r="Y56" s="147"/>
      <c r="Z56" s="126">
        <f t="shared" si="4"/>
        <v>0</v>
      </c>
      <c r="AA56" s="148"/>
      <c r="AB56" s="147"/>
      <c r="AC56" s="147"/>
      <c r="AD56" s="147"/>
      <c r="AE56" s="147"/>
      <c r="AF56" s="147"/>
      <c r="AG56" s="124">
        <f t="shared" si="5"/>
        <v>0</v>
      </c>
      <c r="AH56" s="145"/>
      <c r="AI56" s="147">
        <v>2410000</v>
      </c>
      <c r="AJ56" s="147"/>
      <c r="AK56" s="126">
        <f t="shared" si="6"/>
        <v>2410000</v>
      </c>
      <c r="AL56" s="147"/>
      <c r="AM56" s="147"/>
      <c r="AN56" s="147"/>
      <c r="AO56" s="147"/>
      <c r="AP56" s="147"/>
      <c r="AQ56" s="147"/>
      <c r="AR56" s="124">
        <f t="shared" si="7"/>
        <v>2410000</v>
      </c>
      <c r="AS56" s="124">
        <f t="shared" si="8"/>
        <v>2410000</v>
      </c>
      <c r="AT56" s="131"/>
      <c r="AU56" s="149"/>
      <c r="AV56" s="150"/>
      <c r="AW56" s="151"/>
      <c r="AX56" s="115"/>
      <c r="AY56" s="134">
        <v>44469</v>
      </c>
      <c r="AZ56" s="23"/>
      <c r="BA56" s="134"/>
      <c r="BB56" s="124">
        <f t="shared" si="9"/>
        <v>2410000</v>
      </c>
    </row>
    <row r="57" spans="2:54" ht="13.4" customHeight="1" x14ac:dyDescent="0.35">
      <c r="B57" s="153" t="s">
        <v>175</v>
      </c>
      <c r="C57" s="143" t="s">
        <v>239</v>
      </c>
      <c r="D57" s="338" t="s">
        <v>240</v>
      </c>
      <c r="E57" s="138">
        <v>7283</v>
      </c>
      <c r="F57" s="334" t="s">
        <v>125</v>
      </c>
      <c r="G57" s="202" t="s">
        <v>81</v>
      </c>
      <c r="H57" s="139" t="s">
        <v>126</v>
      </c>
      <c r="I57" s="140"/>
      <c r="J57" s="140">
        <v>5137</v>
      </c>
      <c r="K57" s="118"/>
      <c r="L57" s="117" t="str">
        <f t="shared" si="2"/>
        <v>-5137()</v>
      </c>
      <c r="M57" s="203" t="s">
        <v>84</v>
      </c>
      <c r="N57" s="196" t="s">
        <v>241</v>
      </c>
      <c r="O57" s="121"/>
      <c r="P57" s="121"/>
      <c r="Q57" s="122"/>
      <c r="R57" s="145"/>
      <c r="S57" s="145">
        <v>44278</v>
      </c>
      <c r="T57" s="121">
        <v>44473</v>
      </c>
      <c r="U57" s="121">
        <v>44834</v>
      </c>
      <c r="V57" s="121">
        <v>44834</v>
      </c>
      <c r="W57" s="124">
        <f t="shared" si="3"/>
        <v>2821000</v>
      </c>
      <c r="X57" s="126"/>
      <c r="Y57" s="126"/>
      <c r="Z57" s="126">
        <f t="shared" si="4"/>
        <v>0</v>
      </c>
      <c r="AA57" s="127"/>
      <c r="AB57" s="127"/>
      <c r="AC57" s="125"/>
      <c r="AD57" s="125"/>
      <c r="AE57" s="127"/>
      <c r="AF57" s="204"/>
      <c r="AG57" s="124">
        <f t="shared" ref="AG57:AG132" si="10">SUM(Z57:AF57)</f>
        <v>0</v>
      </c>
      <c r="AH57" s="145"/>
      <c r="AI57" s="130"/>
      <c r="AJ57" s="130"/>
      <c r="AK57" s="126">
        <f t="shared" si="6"/>
        <v>0</v>
      </c>
      <c r="AL57" s="130"/>
      <c r="AM57" s="130"/>
      <c r="AN57" s="129"/>
      <c r="AO57" s="129"/>
      <c r="AP57" s="129"/>
      <c r="AQ57" s="129">
        <v>2821000</v>
      </c>
      <c r="AR57" s="124">
        <f t="shared" si="7"/>
        <v>2821000</v>
      </c>
      <c r="AS57" s="124">
        <f t="shared" si="8"/>
        <v>2821000</v>
      </c>
      <c r="AT57" s="205"/>
      <c r="AU57" s="206"/>
      <c r="AV57" s="207"/>
      <c r="AW57" s="133"/>
      <c r="AX57" s="203"/>
      <c r="AY57" s="134">
        <v>44469</v>
      </c>
      <c r="AZ57" s="23"/>
      <c r="BA57" s="134"/>
      <c r="BB57" s="124">
        <f t="shared" si="9"/>
        <v>2821000</v>
      </c>
    </row>
    <row r="58" spans="2:54" ht="13.4" customHeight="1" x14ac:dyDescent="0.35">
      <c r="B58" s="153" t="s">
        <v>175</v>
      </c>
      <c r="C58" s="143" t="s">
        <v>242</v>
      </c>
      <c r="D58" s="137" t="s">
        <v>243</v>
      </c>
      <c r="E58" s="138">
        <v>6679</v>
      </c>
      <c r="F58" s="334" t="s">
        <v>102</v>
      </c>
      <c r="G58" s="160" t="s">
        <v>81</v>
      </c>
      <c r="H58" s="160" t="s">
        <v>15</v>
      </c>
      <c r="I58" s="140"/>
      <c r="J58" s="140">
        <v>5303</v>
      </c>
      <c r="K58" s="141"/>
      <c r="L58" s="117" t="str">
        <f t="shared" si="2"/>
        <v>-5303()</v>
      </c>
      <c r="M58" s="142" t="s">
        <v>84</v>
      </c>
      <c r="N58" s="143" t="s">
        <v>244</v>
      </c>
      <c r="O58" s="121"/>
      <c r="P58" s="121"/>
      <c r="Q58" s="144"/>
      <c r="R58" s="145"/>
      <c r="S58" s="145">
        <v>44985</v>
      </c>
      <c r="T58" s="134">
        <v>44530</v>
      </c>
      <c r="U58" s="134">
        <v>44805</v>
      </c>
      <c r="V58" s="121">
        <v>44834</v>
      </c>
      <c r="W58" s="124">
        <f t="shared" si="3"/>
        <v>700000</v>
      </c>
      <c r="X58" s="146"/>
      <c r="Y58" s="147"/>
      <c r="Z58" s="126">
        <f t="shared" si="4"/>
        <v>0</v>
      </c>
      <c r="AA58" s="148"/>
      <c r="AB58" s="147"/>
      <c r="AC58" s="147"/>
      <c r="AD58" s="147"/>
      <c r="AE58" s="147"/>
      <c r="AF58" s="147"/>
      <c r="AG58" s="124">
        <f t="shared" si="10"/>
        <v>0</v>
      </c>
      <c r="AH58" s="145"/>
      <c r="AI58" s="147">
        <v>700000</v>
      </c>
      <c r="AJ58" s="147"/>
      <c r="AK58" s="126">
        <f t="shared" si="6"/>
        <v>700000</v>
      </c>
      <c r="AL58" s="147"/>
      <c r="AM58" s="147"/>
      <c r="AN58" s="147"/>
      <c r="AO58" s="147"/>
      <c r="AP58" s="147"/>
      <c r="AQ58" s="147"/>
      <c r="AR58" s="124">
        <f t="shared" si="7"/>
        <v>700000</v>
      </c>
      <c r="AS58" s="124">
        <f t="shared" si="8"/>
        <v>700000</v>
      </c>
      <c r="AT58" s="131" t="s">
        <v>245</v>
      </c>
      <c r="AU58" s="149"/>
      <c r="AV58" s="150"/>
      <c r="AW58" s="151"/>
      <c r="AX58" s="115"/>
      <c r="AY58" s="134">
        <v>44469</v>
      </c>
      <c r="AZ58" s="23"/>
      <c r="BA58" s="134"/>
      <c r="BB58" s="124">
        <f t="shared" si="9"/>
        <v>700000</v>
      </c>
    </row>
    <row r="59" spans="2:54" ht="13.4" customHeight="1" x14ac:dyDescent="0.35">
      <c r="B59" s="328" t="s">
        <v>175</v>
      </c>
      <c r="C59" s="143" t="s">
        <v>242</v>
      </c>
      <c r="D59" s="137" t="s">
        <v>243</v>
      </c>
      <c r="E59" s="331">
        <v>6679</v>
      </c>
      <c r="F59" s="334" t="s">
        <v>80</v>
      </c>
      <c r="G59" s="174" t="s">
        <v>81</v>
      </c>
      <c r="H59" s="174" t="s">
        <v>15</v>
      </c>
      <c r="I59" s="140" t="s">
        <v>82</v>
      </c>
      <c r="J59" s="140">
        <v>5303</v>
      </c>
      <c r="K59" s="141" t="s">
        <v>246</v>
      </c>
      <c r="L59" s="175" t="str">
        <f t="shared" si="2"/>
        <v>STPL-5303(022)</v>
      </c>
      <c r="M59" s="142" t="s">
        <v>84</v>
      </c>
      <c r="N59" s="143" t="s">
        <v>247</v>
      </c>
      <c r="O59" s="121"/>
      <c r="P59" s="121"/>
      <c r="Q59" s="144"/>
      <c r="R59" s="145"/>
      <c r="S59" s="145">
        <v>44985</v>
      </c>
      <c r="T59" s="134">
        <v>44530</v>
      </c>
      <c r="U59" s="134">
        <v>44805</v>
      </c>
      <c r="V59" s="121">
        <v>44227</v>
      </c>
      <c r="W59" s="124">
        <f t="shared" si="3"/>
        <v>618000</v>
      </c>
      <c r="X59" s="146"/>
      <c r="Y59" s="147"/>
      <c r="Z59" s="126">
        <f t="shared" si="4"/>
        <v>0</v>
      </c>
      <c r="AA59" s="148"/>
      <c r="AB59" s="147"/>
      <c r="AC59" s="147"/>
      <c r="AD59" s="147"/>
      <c r="AE59" s="147"/>
      <c r="AF59" s="147"/>
      <c r="AG59" s="124">
        <f t="shared" si="10"/>
        <v>0</v>
      </c>
      <c r="AH59" s="145"/>
      <c r="AI59" s="147">
        <v>618000</v>
      </c>
      <c r="AJ59" s="147"/>
      <c r="AK59" s="126">
        <f t="shared" si="6"/>
        <v>618000</v>
      </c>
      <c r="AL59" s="147"/>
      <c r="AM59" s="147"/>
      <c r="AN59" s="147"/>
      <c r="AO59" s="147"/>
      <c r="AP59" s="147"/>
      <c r="AQ59" s="147"/>
      <c r="AR59" s="124">
        <f t="shared" si="7"/>
        <v>618000</v>
      </c>
      <c r="AS59" s="124">
        <f t="shared" si="8"/>
        <v>618000</v>
      </c>
      <c r="AT59" s="131" t="s">
        <v>248</v>
      </c>
      <c r="AU59" s="149"/>
      <c r="AV59" s="150"/>
      <c r="AW59" s="151"/>
      <c r="AX59" s="115"/>
      <c r="AY59" s="134">
        <v>44104</v>
      </c>
      <c r="AZ59" s="23"/>
      <c r="BA59" s="134"/>
      <c r="BB59" s="124">
        <f t="shared" si="9"/>
        <v>618000</v>
      </c>
    </row>
    <row r="60" spans="2:54" ht="13.4" customHeight="1" x14ac:dyDescent="0.35">
      <c r="B60" s="153" t="s">
        <v>175</v>
      </c>
      <c r="C60" s="143" t="s">
        <v>242</v>
      </c>
      <c r="D60" s="137" t="s">
        <v>88</v>
      </c>
      <c r="E60" s="138">
        <v>6985</v>
      </c>
      <c r="F60" s="334" t="s">
        <v>89</v>
      </c>
      <c r="G60" s="165" t="s">
        <v>90</v>
      </c>
      <c r="H60" s="165" t="s">
        <v>58</v>
      </c>
      <c r="I60" s="140" t="s">
        <v>91</v>
      </c>
      <c r="J60" s="140">
        <v>5303</v>
      </c>
      <c r="K60" s="141" t="s">
        <v>249</v>
      </c>
      <c r="L60" s="117" t="str">
        <f t="shared" si="2"/>
        <v>HSIPL-5303(020)</v>
      </c>
      <c r="M60" s="142" t="s">
        <v>84</v>
      </c>
      <c r="N60" s="143" t="s">
        <v>250</v>
      </c>
      <c r="O60" s="121"/>
      <c r="P60" s="121"/>
      <c r="Q60" s="144" t="s">
        <v>251</v>
      </c>
      <c r="R60" s="145">
        <v>44440</v>
      </c>
      <c r="S60" s="145">
        <v>44607</v>
      </c>
      <c r="T60" s="134">
        <v>43642</v>
      </c>
      <c r="U60" s="134">
        <v>44484</v>
      </c>
      <c r="V60" s="121">
        <v>44742</v>
      </c>
      <c r="W60" s="124">
        <f t="shared" si="3"/>
        <v>750870</v>
      </c>
      <c r="X60" s="147"/>
      <c r="Y60" s="147"/>
      <c r="Z60" s="126">
        <f t="shared" si="4"/>
        <v>0</v>
      </c>
      <c r="AA60" s="155"/>
      <c r="AB60" s="147"/>
      <c r="AC60" s="147"/>
      <c r="AD60" s="147"/>
      <c r="AE60" s="147"/>
      <c r="AF60" s="147"/>
      <c r="AG60" s="124">
        <f t="shared" si="10"/>
        <v>0</v>
      </c>
      <c r="AH60" s="145"/>
      <c r="AI60" s="147"/>
      <c r="AJ60" s="147"/>
      <c r="AK60" s="126">
        <f t="shared" si="6"/>
        <v>0</v>
      </c>
      <c r="AL60" s="147">
        <v>750870</v>
      </c>
      <c r="AM60" s="147"/>
      <c r="AN60" s="147"/>
      <c r="AO60" s="147"/>
      <c r="AP60" s="147"/>
      <c r="AQ60" s="147"/>
      <c r="AR60" s="124">
        <f t="shared" si="7"/>
        <v>750870</v>
      </c>
      <c r="AS60" s="124">
        <f t="shared" si="8"/>
        <v>750870</v>
      </c>
      <c r="AT60" s="131"/>
      <c r="AU60" s="149"/>
      <c r="AV60" s="150"/>
      <c r="AW60" s="151"/>
      <c r="AX60" s="115"/>
      <c r="AY60" s="134">
        <v>44070</v>
      </c>
      <c r="AZ60" s="23"/>
      <c r="BA60" s="134"/>
      <c r="BB60" s="124">
        <f t="shared" si="9"/>
        <v>750870</v>
      </c>
    </row>
    <row r="61" spans="2:54" ht="13.15" customHeight="1" x14ac:dyDescent="0.35">
      <c r="B61" s="153" t="s">
        <v>252</v>
      </c>
      <c r="C61" s="143" t="s">
        <v>253</v>
      </c>
      <c r="D61" s="137" t="s">
        <v>254</v>
      </c>
      <c r="E61" s="138">
        <v>1391</v>
      </c>
      <c r="F61" s="334" t="s">
        <v>255</v>
      </c>
      <c r="G61" s="209" t="s">
        <v>60</v>
      </c>
      <c r="H61" s="209" t="s">
        <v>60</v>
      </c>
      <c r="I61" s="140" t="s">
        <v>256</v>
      </c>
      <c r="J61" s="140">
        <v>6003</v>
      </c>
      <c r="K61" s="141" t="s">
        <v>257</v>
      </c>
      <c r="L61" s="117" t="str">
        <f t="shared" si="2"/>
        <v>RPSTPL-6003(010)</v>
      </c>
      <c r="M61" s="142" t="s">
        <v>84</v>
      </c>
      <c r="N61" s="143" t="s">
        <v>258</v>
      </c>
      <c r="O61" s="121"/>
      <c r="P61" s="121"/>
      <c r="Q61" s="144"/>
      <c r="R61" s="145"/>
      <c r="S61" s="145"/>
      <c r="T61" s="134"/>
      <c r="U61" s="134"/>
      <c r="V61" s="121">
        <v>44592</v>
      </c>
      <c r="W61" s="124">
        <f t="shared" si="3"/>
        <v>1430620.54</v>
      </c>
      <c r="X61" s="147"/>
      <c r="Y61" s="147"/>
      <c r="Z61" s="126">
        <f t="shared" si="4"/>
        <v>0</v>
      </c>
      <c r="AA61" s="148"/>
      <c r="AB61" s="147"/>
      <c r="AC61" s="147"/>
      <c r="AD61" s="147"/>
      <c r="AE61" s="147"/>
      <c r="AF61" s="159"/>
      <c r="AG61" s="124">
        <f t="shared" si="10"/>
        <v>0</v>
      </c>
      <c r="AH61" s="145"/>
      <c r="AI61" s="147"/>
      <c r="AJ61" s="147"/>
      <c r="AK61" s="126">
        <f t="shared" si="6"/>
        <v>0</v>
      </c>
      <c r="AL61" s="147"/>
      <c r="AM61" s="147"/>
      <c r="AN61" s="147"/>
      <c r="AO61" s="147"/>
      <c r="AP61" s="147"/>
      <c r="AQ61" s="147">
        <v>1430620.54</v>
      </c>
      <c r="AR61" s="124">
        <f t="shared" ref="AR61:AR110" si="11">SUM(AK61:AQ61)</f>
        <v>1430620.54</v>
      </c>
      <c r="AS61" s="124">
        <f t="shared" si="8"/>
        <v>1430620.54</v>
      </c>
      <c r="AT61" s="131" t="s">
        <v>259</v>
      </c>
      <c r="AU61" s="149"/>
      <c r="AV61" s="150"/>
      <c r="AW61" s="151"/>
      <c r="AX61" s="115"/>
      <c r="AY61" s="134">
        <v>44469</v>
      </c>
      <c r="AZ61" s="23"/>
      <c r="BA61" s="134"/>
      <c r="BB61" s="124">
        <f t="shared" si="9"/>
        <v>1430620.54</v>
      </c>
    </row>
    <row r="62" spans="2:54" ht="13.4" customHeight="1" x14ac:dyDescent="0.35">
      <c r="B62" s="328" t="s">
        <v>252</v>
      </c>
      <c r="C62" s="143" t="s">
        <v>260</v>
      </c>
      <c r="D62" s="137" t="s">
        <v>88</v>
      </c>
      <c r="E62" s="138">
        <v>6264</v>
      </c>
      <c r="F62" s="334" t="s">
        <v>261</v>
      </c>
      <c r="G62" s="165" t="s">
        <v>262</v>
      </c>
      <c r="H62" s="165" t="s">
        <v>58</v>
      </c>
      <c r="I62" s="140" t="s">
        <v>91</v>
      </c>
      <c r="J62" s="140">
        <v>5927</v>
      </c>
      <c r="K62" s="141" t="s">
        <v>263</v>
      </c>
      <c r="L62" s="117" t="str">
        <f t="shared" si="2"/>
        <v>HSIPL-5927(115)</v>
      </c>
      <c r="M62" s="142" t="s">
        <v>84</v>
      </c>
      <c r="N62" s="143" t="s">
        <v>264</v>
      </c>
      <c r="O62" s="121"/>
      <c r="P62" s="121"/>
      <c r="Q62" s="144" t="s">
        <v>265</v>
      </c>
      <c r="R62" s="145">
        <v>44462</v>
      </c>
      <c r="S62" s="145"/>
      <c r="T62" s="134"/>
      <c r="U62" s="134"/>
      <c r="V62" s="121">
        <v>44652</v>
      </c>
      <c r="W62" s="124">
        <f t="shared" si="3"/>
        <v>445500</v>
      </c>
      <c r="X62" s="147"/>
      <c r="Y62" s="147"/>
      <c r="Z62" s="126">
        <f t="shared" si="4"/>
        <v>0</v>
      </c>
      <c r="AA62" s="155"/>
      <c r="AB62" s="147"/>
      <c r="AC62" s="147"/>
      <c r="AD62" s="147"/>
      <c r="AE62" s="147"/>
      <c r="AF62" s="147"/>
      <c r="AG62" s="124">
        <f t="shared" si="10"/>
        <v>0</v>
      </c>
      <c r="AH62" s="145"/>
      <c r="AI62" s="147"/>
      <c r="AJ62" s="147"/>
      <c r="AK62" s="126">
        <f t="shared" si="6"/>
        <v>0</v>
      </c>
      <c r="AL62" s="147">
        <v>445500</v>
      </c>
      <c r="AM62" s="147"/>
      <c r="AN62" s="147"/>
      <c r="AO62" s="147"/>
      <c r="AP62" s="147"/>
      <c r="AQ62" s="147"/>
      <c r="AR62" s="124">
        <f t="shared" si="11"/>
        <v>445500</v>
      </c>
      <c r="AS62" s="124">
        <f t="shared" si="8"/>
        <v>445500</v>
      </c>
      <c r="AT62" s="131" t="s">
        <v>266</v>
      </c>
      <c r="AU62" s="149"/>
      <c r="AV62" s="150"/>
      <c r="AW62" s="151"/>
      <c r="AX62" s="115"/>
      <c r="AY62" s="134">
        <v>44097</v>
      </c>
      <c r="AZ62" s="23"/>
      <c r="BA62" s="134"/>
      <c r="BB62" s="124">
        <f t="shared" si="9"/>
        <v>445500</v>
      </c>
    </row>
    <row r="63" spans="2:54" ht="13.4" customHeight="1" x14ac:dyDescent="0.35">
      <c r="B63" s="153" t="s">
        <v>252</v>
      </c>
      <c r="C63" s="143" t="s">
        <v>260</v>
      </c>
      <c r="D63" s="137" t="s">
        <v>88</v>
      </c>
      <c r="E63" s="138">
        <v>6968</v>
      </c>
      <c r="F63" s="334" t="s">
        <v>267</v>
      </c>
      <c r="G63" s="165" t="s">
        <v>90</v>
      </c>
      <c r="H63" s="154" t="s">
        <v>58</v>
      </c>
      <c r="I63" s="140" t="s">
        <v>91</v>
      </c>
      <c r="J63" s="140">
        <v>5927</v>
      </c>
      <c r="K63" s="141" t="s">
        <v>268</v>
      </c>
      <c r="L63" s="117" t="str">
        <f t="shared" si="2"/>
        <v>HSIPL-5927(123)</v>
      </c>
      <c r="M63" s="142" t="s">
        <v>84</v>
      </c>
      <c r="N63" s="143" t="s">
        <v>269</v>
      </c>
      <c r="O63" s="121"/>
      <c r="P63" s="121"/>
      <c r="Q63" s="144"/>
      <c r="R63" s="145"/>
      <c r="S63" s="145">
        <v>44713</v>
      </c>
      <c r="T63" s="134">
        <v>43620</v>
      </c>
      <c r="U63" s="134">
        <v>44227</v>
      </c>
      <c r="V63" s="121">
        <v>44561</v>
      </c>
      <c r="W63" s="124">
        <f t="shared" si="3"/>
        <v>861200</v>
      </c>
      <c r="X63" s="147"/>
      <c r="Y63" s="147"/>
      <c r="Z63" s="126">
        <f t="shared" si="4"/>
        <v>0</v>
      </c>
      <c r="AA63" s="155"/>
      <c r="AB63" s="147"/>
      <c r="AC63" s="147"/>
      <c r="AD63" s="147"/>
      <c r="AE63" s="147"/>
      <c r="AF63" s="147"/>
      <c r="AG63" s="124">
        <f t="shared" si="10"/>
        <v>0</v>
      </c>
      <c r="AH63" s="145"/>
      <c r="AI63" s="147"/>
      <c r="AJ63" s="147"/>
      <c r="AK63" s="126">
        <f t="shared" si="6"/>
        <v>0</v>
      </c>
      <c r="AL63" s="147">
        <v>861200</v>
      </c>
      <c r="AM63" s="147"/>
      <c r="AN63" s="147"/>
      <c r="AO63" s="147"/>
      <c r="AP63" s="147"/>
      <c r="AQ63" s="147"/>
      <c r="AR63" s="124">
        <f t="shared" si="11"/>
        <v>861200</v>
      </c>
      <c r="AS63" s="124">
        <f t="shared" si="8"/>
        <v>861200</v>
      </c>
      <c r="AT63" s="131" t="s">
        <v>270</v>
      </c>
      <c r="AU63" s="149"/>
      <c r="AV63" s="150"/>
      <c r="AW63" s="151"/>
      <c r="AX63" s="115"/>
      <c r="AY63" s="134">
        <v>44104</v>
      </c>
      <c r="AZ63" s="23"/>
      <c r="BA63" s="134"/>
      <c r="BB63" s="124">
        <f t="shared" si="9"/>
        <v>861200</v>
      </c>
    </row>
    <row r="64" spans="2:54" ht="13.4" customHeight="1" x14ac:dyDescent="0.35">
      <c r="B64" s="153" t="s">
        <v>252</v>
      </c>
      <c r="C64" s="143" t="s">
        <v>260</v>
      </c>
      <c r="D64" s="137" t="s">
        <v>88</v>
      </c>
      <c r="E64" s="138">
        <v>6969</v>
      </c>
      <c r="F64" s="334" t="s">
        <v>271</v>
      </c>
      <c r="G64" s="165" t="s">
        <v>90</v>
      </c>
      <c r="H64" s="154" t="s">
        <v>58</v>
      </c>
      <c r="I64" s="140" t="s">
        <v>91</v>
      </c>
      <c r="J64" s="140">
        <v>5927</v>
      </c>
      <c r="K64" s="141" t="s">
        <v>272</v>
      </c>
      <c r="L64" s="117" t="str">
        <f t="shared" si="2"/>
        <v>HSIPL-5927(122)</v>
      </c>
      <c r="M64" s="142" t="s">
        <v>273</v>
      </c>
      <c r="N64" s="143" t="s">
        <v>274</v>
      </c>
      <c r="O64" s="121"/>
      <c r="P64" s="121"/>
      <c r="Q64" s="144"/>
      <c r="R64" s="145"/>
      <c r="S64" s="145">
        <v>44713</v>
      </c>
      <c r="T64" s="134">
        <v>43599</v>
      </c>
      <c r="U64" s="134">
        <v>44713</v>
      </c>
      <c r="V64" s="121">
        <v>44742</v>
      </c>
      <c r="W64" s="124">
        <f t="shared" si="3"/>
        <v>2300200</v>
      </c>
      <c r="X64" s="147"/>
      <c r="Y64" s="147"/>
      <c r="Z64" s="126">
        <f t="shared" si="4"/>
        <v>0</v>
      </c>
      <c r="AA64" s="155"/>
      <c r="AB64" s="147"/>
      <c r="AC64" s="147"/>
      <c r="AD64" s="147"/>
      <c r="AE64" s="147"/>
      <c r="AF64" s="147"/>
      <c r="AG64" s="124">
        <f t="shared" si="10"/>
        <v>0</v>
      </c>
      <c r="AH64" s="145"/>
      <c r="AI64" s="147"/>
      <c r="AJ64" s="147"/>
      <c r="AK64" s="126">
        <f t="shared" si="6"/>
        <v>0</v>
      </c>
      <c r="AL64" s="147">
        <v>2300200</v>
      </c>
      <c r="AM64" s="147"/>
      <c r="AN64" s="147"/>
      <c r="AO64" s="147"/>
      <c r="AP64" s="147"/>
      <c r="AQ64" s="147"/>
      <c r="AR64" s="124">
        <f t="shared" si="11"/>
        <v>2300200</v>
      </c>
      <c r="AS64" s="124">
        <f t="shared" si="8"/>
        <v>2300200</v>
      </c>
      <c r="AT64" s="167" t="s">
        <v>275</v>
      </c>
      <c r="AU64" s="149"/>
      <c r="AV64" s="150"/>
      <c r="AW64" s="151"/>
      <c r="AX64" s="115"/>
      <c r="AY64" s="134">
        <v>44104</v>
      </c>
      <c r="AZ64" s="23"/>
      <c r="BA64" s="134"/>
      <c r="BB64" s="124">
        <f t="shared" si="9"/>
        <v>2300200</v>
      </c>
    </row>
    <row r="65" spans="1:55" ht="13.4" customHeight="1" x14ac:dyDescent="0.35">
      <c r="B65" s="153" t="s">
        <v>252</v>
      </c>
      <c r="C65" s="143" t="s">
        <v>276</v>
      </c>
      <c r="D65" s="137" t="s">
        <v>277</v>
      </c>
      <c r="E65" s="138">
        <v>7197</v>
      </c>
      <c r="F65" s="334" t="s">
        <v>102</v>
      </c>
      <c r="G65" s="160" t="s">
        <v>81</v>
      </c>
      <c r="H65" s="139" t="s">
        <v>15</v>
      </c>
      <c r="I65" s="140"/>
      <c r="J65" s="140">
        <v>6343</v>
      </c>
      <c r="K65" s="141"/>
      <c r="L65" s="117" t="str">
        <f t="shared" si="2"/>
        <v>-6343()</v>
      </c>
      <c r="M65" s="142" t="s">
        <v>144</v>
      </c>
      <c r="N65" s="143" t="s">
        <v>278</v>
      </c>
      <c r="O65" s="121"/>
      <c r="P65" s="121"/>
      <c r="Q65" s="144"/>
      <c r="R65" s="145"/>
      <c r="S65" s="145"/>
      <c r="T65" s="134"/>
      <c r="U65" s="134"/>
      <c r="V65" s="121">
        <v>44834</v>
      </c>
      <c r="W65" s="124">
        <f t="shared" si="3"/>
        <v>80000</v>
      </c>
      <c r="X65" s="146"/>
      <c r="Y65" s="147"/>
      <c r="Z65" s="126">
        <f t="shared" si="4"/>
        <v>0</v>
      </c>
      <c r="AA65" s="148"/>
      <c r="AB65" s="147"/>
      <c r="AC65" s="147"/>
      <c r="AD65" s="147"/>
      <c r="AE65" s="147"/>
      <c r="AF65" s="147"/>
      <c r="AG65" s="124">
        <f t="shared" si="10"/>
        <v>0</v>
      </c>
      <c r="AH65" s="145"/>
      <c r="AI65" s="147">
        <v>80000</v>
      </c>
      <c r="AJ65" s="147"/>
      <c r="AK65" s="126">
        <f t="shared" si="6"/>
        <v>80000</v>
      </c>
      <c r="AL65" s="147"/>
      <c r="AM65" s="147"/>
      <c r="AN65" s="147"/>
      <c r="AO65" s="147"/>
      <c r="AP65" s="147"/>
      <c r="AQ65" s="147"/>
      <c r="AR65" s="124">
        <f t="shared" si="11"/>
        <v>80000</v>
      </c>
      <c r="AS65" s="124">
        <f t="shared" si="8"/>
        <v>80000</v>
      </c>
      <c r="AT65" s="167"/>
      <c r="AU65" s="149"/>
      <c r="AV65" s="150"/>
      <c r="AW65" s="151"/>
      <c r="AX65" s="115"/>
      <c r="AY65" s="134">
        <v>44469</v>
      </c>
      <c r="AZ65" s="23"/>
      <c r="BA65" s="134"/>
      <c r="BB65" s="124">
        <f t="shared" si="9"/>
        <v>80000</v>
      </c>
    </row>
    <row r="66" spans="1:55" ht="13.4" customHeight="1" x14ac:dyDescent="0.35">
      <c r="B66" s="153" t="s">
        <v>252</v>
      </c>
      <c r="C66" s="143" t="s">
        <v>276</v>
      </c>
      <c r="D66" s="137" t="s">
        <v>277</v>
      </c>
      <c r="E66" s="138">
        <v>7197</v>
      </c>
      <c r="F66" s="334" t="s">
        <v>102</v>
      </c>
      <c r="G66" s="160" t="s">
        <v>81</v>
      </c>
      <c r="H66" s="139" t="s">
        <v>15</v>
      </c>
      <c r="I66" s="140"/>
      <c r="J66" s="140">
        <v>6343</v>
      </c>
      <c r="K66" s="141"/>
      <c r="L66" s="117" t="str">
        <f t="shared" si="2"/>
        <v>-6343()</v>
      </c>
      <c r="M66" s="142" t="s">
        <v>84</v>
      </c>
      <c r="N66" s="143" t="s">
        <v>278</v>
      </c>
      <c r="O66" s="121"/>
      <c r="P66" s="121"/>
      <c r="Q66" s="144"/>
      <c r="R66" s="145"/>
      <c r="S66" s="145"/>
      <c r="T66" s="134"/>
      <c r="U66" s="134"/>
      <c r="V66" s="121">
        <v>44834</v>
      </c>
      <c r="W66" s="124">
        <f t="shared" si="3"/>
        <v>1120000</v>
      </c>
      <c r="X66" s="146"/>
      <c r="Y66" s="147"/>
      <c r="Z66" s="126">
        <f t="shared" si="4"/>
        <v>0</v>
      </c>
      <c r="AA66" s="148"/>
      <c r="AB66" s="147"/>
      <c r="AC66" s="147"/>
      <c r="AD66" s="147"/>
      <c r="AE66" s="147"/>
      <c r="AF66" s="147"/>
      <c r="AG66" s="124">
        <f t="shared" si="10"/>
        <v>0</v>
      </c>
      <c r="AH66" s="145"/>
      <c r="AI66" s="147">
        <v>1120000</v>
      </c>
      <c r="AJ66" s="147"/>
      <c r="AK66" s="126">
        <f t="shared" si="6"/>
        <v>1120000</v>
      </c>
      <c r="AL66" s="147"/>
      <c r="AM66" s="147"/>
      <c r="AN66" s="147"/>
      <c r="AO66" s="147"/>
      <c r="AP66" s="147"/>
      <c r="AQ66" s="147"/>
      <c r="AR66" s="124">
        <f t="shared" si="11"/>
        <v>1120000</v>
      </c>
      <c r="AS66" s="124">
        <f t="shared" si="8"/>
        <v>1120000</v>
      </c>
      <c r="AT66" s="167"/>
      <c r="AU66" s="149"/>
      <c r="AV66" s="150"/>
      <c r="AW66" s="151"/>
      <c r="AX66" s="115"/>
      <c r="AY66" s="134">
        <v>44469</v>
      </c>
      <c r="AZ66" s="23"/>
      <c r="BA66" s="134"/>
      <c r="BB66" s="124">
        <f t="shared" si="9"/>
        <v>1120000</v>
      </c>
    </row>
    <row r="67" spans="1:55" ht="13.4" customHeight="1" x14ac:dyDescent="0.35">
      <c r="B67" s="153" t="s">
        <v>252</v>
      </c>
      <c r="C67" s="143" t="s">
        <v>279</v>
      </c>
      <c r="D67" s="137" t="s">
        <v>88</v>
      </c>
      <c r="E67" s="138">
        <v>7001</v>
      </c>
      <c r="F67" s="334" t="s">
        <v>89</v>
      </c>
      <c r="G67" s="165" t="s">
        <v>90</v>
      </c>
      <c r="H67" s="154" t="s">
        <v>58</v>
      </c>
      <c r="I67" s="140" t="s">
        <v>91</v>
      </c>
      <c r="J67" s="140">
        <v>5361</v>
      </c>
      <c r="K67" s="141" t="s">
        <v>280</v>
      </c>
      <c r="L67" s="117" t="str">
        <f t="shared" si="2"/>
        <v>HSIPL-5361(031)</v>
      </c>
      <c r="M67" s="142" t="s">
        <v>84</v>
      </c>
      <c r="N67" s="143" t="s">
        <v>281</v>
      </c>
      <c r="O67" s="121"/>
      <c r="P67" s="121"/>
      <c r="Q67" s="190" t="s">
        <v>206</v>
      </c>
      <c r="R67" s="210">
        <v>44480</v>
      </c>
      <c r="S67" s="145"/>
      <c r="T67" s="134"/>
      <c r="U67" s="134"/>
      <c r="V67" s="121">
        <v>44742</v>
      </c>
      <c r="W67" s="124">
        <f t="shared" si="3"/>
        <v>1146300</v>
      </c>
      <c r="X67" s="147"/>
      <c r="Y67" s="147"/>
      <c r="Z67" s="126">
        <f t="shared" si="4"/>
        <v>0</v>
      </c>
      <c r="AA67" s="155"/>
      <c r="AB67" s="147"/>
      <c r="AC67" s="147"/>
      <c r="AD67" s="147"/>
      <c r="AE67" s="147"/>
      <c r="AF67" s="147"/>
      <c r="AG67" s="124">
        <f t="shared" si="10"/>
        <v>0</v>
      </c>
      <c r="AH67" s="145"/>
      <c r="AI67" s="147"/>
      <c r="AJ67" s="147"/>
      <c r="AK67" s="126">
        <f t="shared" si="6"/>
        <v>0</v>
      </c>
      <c r="AL67" s="147">
        <v>1146300</v>
      </c>
      <c r="AM67" s="147"/>
      <c r="AN67" s="147"/>
      <c r="AO67" s="147"/>
      <c r="AP67" s="147"/>
      <c r="AQ67" s="147"/>
      <c r="AR67" s="124">
        <f t="shared" si="11"/>
        <v>1146300</v>
      </c>
      <c r="AS67" s="124">
        <f t="shared" si="8"/>
        <v>1146300</v>
      </c>
      <c r="AT67" s="167"/>
      <c r="AU67" s="149"/>
      <c r="AV67" s="150"/>
      <c r="AW67" s="151"/>
      <c r="AX67" s="115"/>
      <c r="AY67" s="134">
        <v>44469</v>
      </c>
      <c r="AZ67" s="23"/>
      <c r="BA67" s="134"/>
      <c r="BB67" s="124">
        <f t="shared" si="9"/>
        <v>1146300</v>
      </c>
    </row>
    <row r="68" spans="1:55" ht="13.15" customHeight="1" x14ac:dyDescent="0.35">
      <c r="B68" s="153" t="s">
        <v>252</v>
      </c>
      <c r="C68" s="143" t="s">
        <v>282</v>
      </c>
      <c r="D68" s="137" t="s">
        <v>88</v>
      </c>
      <c r="E68" s="138">
        <v>6982</v>
      </c>
      <c r="F68" s="334" t="s">
        <v>283</v>
      </c>
      <c r="G68" s="165" t="s">
        <v>90</v>
      </c>
      <c r="H68" s="154" t="s">
        <v>58</v>
      </c>
      <c r="I68" s="140" t="s">
        <v>91</v>
      </c>
      <c r="J68" s="140">
        <v>5043</v>
      </c>
      <c r="K68" s="141" t="s">
        <v>284</v>
      </c>
      <c r="L68" s="117" t="str">
        <f t="shared" si="2"/>
        <v>HSIPL-5043(043)</v>
      </c>
      <c r="M68" s="142" t="s">
        <v>84</v>
      </c>
      <c r="N68" s="143" t="s">
        <v>285</v>
      </c>
      <c r="O68" s="144"/>
      <c r="P68" s="144"/>
      <c r="Q68" s="144"/>
      <c r="R68" s="145"/>
      <c r="S68" s="145">
        <v>44333</v>
      </c>
      <c r="T68" s="121">
        <v>43546</v>
      </c>
      <c r="U68" s="121"/>
      <c r="V68" s="121">
        <v>44742</v>
      </c>
      <c r="W68" s="124">
        <f t="shared" si="3"/>
        <v>1293800</v>
      </c>
      <c r="X68" s="147"/>
      <c r="Y68" s="147"/>
      <c r="Z68" s="126">
        <f t="shared" si="4"/>
        <v>0</v>
      </c>
      <c r="AA68" s="155"/>
      <c r="AB68" s="147"/>
      <c r="AC68" s="147"/>
      <c r="AD68" s="147"/>
      <c r="AE68" s="147"/>
      <c r="AF68" s="147"/>
      <c r="AG68" s="124">
        <f t="shared" si="10"/>
        <v>0</v>
      </c>
      <c r="AH68" s="145"/>
      <c r="AI68" s="147"/>
      <c r="AJ68" s="147"/>
      <c r="AK68" s="126">
        <f t="shared" si="6"/>
        <v>0</v>
      </c>
      <c r="AL68" s="147">
        <v>1293800</v>
      </c>
      <c r="AM68" s="147"/>
      <c r="AN68" s="147"/>
      <c r="AO68" s="147"/>
      <c r="AP68" s="147"/>
      <c r="AQ68" s="147"/>
      <c r="AR68" s="124">
        <f t="shared" si="11"/>
        <v>1293800</v>
      </c>
      <c r="AS68" s="124">
        <f t="shared" si="8"/>
        <v>1293800</v>
      </c>
      <c r="AT68" s="131" t="s">
        <v>286</v>
      </c>
      <c r="AU68" s="149"/>
      <c r="AV68" s="150"/>
      <c r="AW68" s="151"/>
      <c r="AX68" s="115"/>
      <c r="AY68" s="134">
        <v>44104</v>
      </c>
      <c r="AZ68" s="23"/>
      <c r="BA68" s="134"/>
      <c r="BB68" s="124">
        <f t="shared" si="9"/>
        <v>1293800</v>
      </c>
    </row>
    <row r="69" spans="1:55" ht="13.15" customHeight="1" x14ac:dyDescent="0.35">
      <c r="B69" s="153" t="s">
        <v>252</v>
      </c>
      <c r="C69" s="143" t="s">
        <v>287</v>
      </c>
      <c r="D69" s="137"/>
      <c r="E69" s="138">
        <v>7294</v>
      </c>
      <c r="F69" s="334" t="s">
        <v>102</v>
      </c>
      <c r="G69" s="160" t="s">
        <v>81</v>
      </c>
      <c r="H69" s="139" t="s">
        <v>15</v>
      </c>
      <c r="I69" s="140"/>
      <c r="J69" s="140">
        <v>6411</v>
      </c>
      <c r="K69" s="141"/>
      <c r="L69" s="117" t="str">
        <f t="shared" si="2"/>
        <v>-6411()</v>
      </c>
      <c r="M69" s="142" t="s">
        <v>84</v>
      </c>
      <c r="N69" s="143" t="s">
        <v>288</v>
      </c>
      <c r="O69" s="144"/>
      <c r="P69" s="144"/>
      <c r="Q69" s="144"/>
      <c r="R69" s="145"/>
      <c r="S69" s="145"/>
      <c r="T69" s="121"/>
      <c r="U69" s="121"/>
      <c r="V69" s="121">
        <v>44834</v>
      </c>
      <c r="W69" s="124">
        <f t="shared" si="3"/>
        <v>1858000</v>
      </c>
      <c r="X69" s="146"/>
      <c r="Y69" s="147"/>
      <c r="Z69" s="126">
        <f t="shared" si="4"/>
        <v>0</v>
      </c>
      <c r="AA69" s="148"/>
      <c r="AB69" s="147"/>
      <c r="AC69" s="147"/>
      <c r="AD69" s="147"/>
      <c r="AE69" s="147"/>
      <c r="AF69" s="147"/>
      <c r="AG69" s="124">
        <f t="shared" si="10"/>
        <v>0</v>
      </c>
      <c r="AH69" s="145"/>
      <c r="AI69" s="147">
        <v>1858000</v>
      </c>
      <c r="AJ69" s="147"/>
      <c r="AK69" s="126">
        <f t="shared" si="6"/>
        <v>1858000</v>
      </c>
      <c r="AL69" s="147"/>
      <c r="AM69" s="147"/>
      <c r="AN69" s="147"/>
      <c r="AO69" s="147"/>
      <c r="AP69" s="147"/>
      <c r="AQ69" s="147"/>
      <c r="AR69" s="124">
        <f t="shared" si="11"/>
        <v>1858000</v>
      </c>
      <c r="AS69" s="124">
        <f t="shared" si="8"/>
        <v>1858000</v>
      </c>
      <c r="AT69" s="131"/>
      <c r="AU69" s="149"/>
      <c r="AV69" s="150"/>
      <c r="AW69" s="151"/>
      <c r="AX69" s="115"/>
      <c r="AY69" s="134">
        <v>44469</v>
      </c>
      <c r="AZ69" s="23"/>
      <c r="BA69" s="134"/>
      <c r="BB69" s="124">
        <f t="shared" si="9"/>
        <v>1858000</v>
      </c>
    </row>
    <row r="70" spans="1:55" ht="13.4" customHeight="1" x14ac:dyDescent="0.35">
      <c r="B70" s="328" t="s">
        <v>289</v>
      </c>
      <c r="C70" s="143" t="s">
        <v>147</v>
      </c>
      <c r="D70" s="137" t="s">
        <v>290</v>
      </c>
      <c r="E70" s="331">
        <v>7162</v>
      </c>
      <c r="F70" s="334" t="s">
        <v>102</v>
      </c>
      <c r="G70" s="174" t="s">
        <v>81</v>
      </c>
      <c r="H70" s="139" t="s">
        <v>15</v>
      </c>
      <c r="I70" s="140"/>
      <c r="J70" s="140">
        <v>6084</v>
      </c>
      <c r="K70" s="141"/>
      <c r="L70" s="175" t="str">
        <f t="shared" si="2"/>
        <v>-6084()</v>
      </c>
      <c r="M70" s="142" t="s">
        <v>144</v>
      </c>
      <c r="N70" s="143" t="s">
        <v>291</v>
      </c>
      <c r="O70" s="144"/>
      <c r="P70" s="144"/>
      <c r="Q70" s="144"/>
      <c r="R70" s="145"/>
      <c r="S70" s="145"/>
      <c r="T70" s="121"/>
      <c r="U70" s="121"/>
      <c r="V70" s="121">
        <v>44834</v>
      </c>
      <c r="W70" s="124">
        <f t="shared" si="3"/>
        <v>1200000</v>
      </c>
      <c r="X70" s="146"/>
      <c r="Y70" s="147"/>
      <c r="Z70" s="126">
        <v>0</v>
      </c>
      <c r="AA70" s="148"/>
      <c r="AB70" s="147"/>
      <c r="AC70" s="147"/>
      <c r="AD70" s="147"/>
      <c r="AE70" s="147"/>
      <c r="AF70" s="147"/>
      <c r="AG70" s="124">
        <f t="shared" si="10"/>
        <v>0</v>
      </c>
      <c r="AH70" s="145"/>
      <c r="AI70" s="147">
        <v>1200000</v>
      </c>
      <c r="AJ70" s="147"/>
      <c r="AK70" s="126">
        <f t="shared" si="6"/>
        <v>1200000</v>
      </c>
      <c r="AL70" s="147"/>
      <c r="AM70" s="147"/>
      <c r="AN70" s="147"/>
      <c r="AO70" s="147"/>
      <c r="AP70" s="147"/>
      <c r="AQ70" s="147"/>
      <c r="AR70" s="124">
        <f t="shared" si="11"/>
        <v>1200000</v>
      </c>
      <c r="AS70" s="124">
        <f t="shared" si="8"/>
        <v>1200000</v>
      </c>
      <c r="AT70" s="131"/>
      <c r="AU70" s="149"/>
      <c r="AV70" s="150"/>
      <c r="AW70" s="151"/>
      <c r="AX70" s="115"/>
      <c r="AY70" s="134">
        <v>44469</v>
      </c>
      <c r="AZ70" s="23"/>
      <c r="BA70" s="134"/>
      <c r="BB70" s="124">
        <f t="shared" si="9"/>
        <v>1200000</v>
      </c>
    </row>
    <row r="71" spans="1:55" ht="13.4" customHeight="1" x14ac:dyDescent="0.35">
      <c r="B71" s="328" t="s">
        <v>289</v>
      </c>
      <c r="C71" s="143" t="s">
        <v>147</v>
      </c>
      <c r="D71" s="137" t="s">
        <v>290</v>
      </c>
      <c r="E71" s="331">
        <v>7162</v>
      </c>
      <c r="F71" s="334" t="s">
        <v>102</v>
      </c>
      <c r="G71" s="174" t="s">
        <v>81</v>
      </c>
      <c r="H71" s="139" t="s">
        <v>15</v>
      </c>
      <c r="I71" s="140"/>
      <c r="J71" s="140">
        <v>6084</v>
      </c>
      <c r="K71" s="141"/>
      <c r="L71" s="175" t="str">
        <f t="shared" si="2"/>
        <v>-6084()</v>
      </c>
      <c r="M71" s="142" t="s">
        <v>115</v>
      </c>
      <c r="N71" s="143" t="s">
        <v>291</v>
      </c>
      <c r="O71" s="144"/>
      <c r="P71" s="144"/>
      <c r="Q71" s="144"/>
      <c r="R71" s="145"/>
      <c r="S71" s="145"/>
      <c r="T71" s="121"/>
      <c r="U71" s="121"/>
      <c r="V71" s="121">
        <v>44834</v>
      </c>
      <c r="W71" s="124">
        <f t="shared" si="3"/>
        <v>150000</v>
      </c>
      <c r="X71" s="146"/>
      <c r="Y71" s="147"/>
      <c r="Z71" s="126">
        <v>0</v>
      </c>
      <c r="AA71" s="148"/>
      <c r="AB71" s="147"/>
      <c r="AC71" s="147"/>
      <c r="AD71" s="147"/>
      <c r="AE71" s="147"/>
      <c r="AF71" s="147"/>
      <c r="AG71" s="124">
        <f t="shared" si="10"/>
        <v>0</v>
      </c>
      <c r="AH71" s="145"/>
      <c r="AI71" s="147">
        <v>150000</v>
      </c>
      <c r="AJ71" s="147"/>
      <c r="AK71" s="126">
        <f t="shared" si="6"/>
        <v>150000</v>
      </c>
      <c r="AL71" s="147"/>
      <c r="AM71" s="147"/>
      <c r="AN71" s="147"/>
      <c r="AO71" s="147"/>
      <c r="AP71" s="147"/>
      <c r="AQ71" s="147"/>
      <c r="AR71" s="124">
        <f t="shared" si="11"/>
        <v>150000</v>
      </c>
      <c r="AS71" s="124">
        <f t="shared" si="8"/>
        <v>150000</v>
      </c>
      <c r="AT71" s="131"/>
      <c r="AU71" s="149"/>
      <c r="AV71" s="150"/>
      <c r="AW71" s="151"/>
      <c r="AX71" s="115"/>
      <c r="AY71" s="134">
        <v>44469</v>
      </c>
      <c r="AZ71" s="23"/>
      <c r="BA71" s="134"/>
      <c r="BB71" s="124">
        <f t="shared" si="9"/>
        <v>150000</v>
      </c>
    </row>
    <row r="72" spans="1:55" ht="13.4" customHeight="1" x14ac:dyDescent="0.35">
      <c r="B72" s="328" t="s">
        <v>289</v>
      </c>
      <c r="C72" s="143" t="s">
        <v>147</v>
      </c>
      <c r="D72" s="137" t="s">
        <v>290</v>
      </c>
      <c r="E72" s="331">
        <v>7162</v>
      </c>
      <c r="F72" s="334" t="s">
        <v>102</v>
      </c>
      <c r="G72" s="174" t="s">
        <v>81</v>
      </c>
      <c r="H72" s="139" t="s">
        <v>15</v>
      </c>
      <c r="I72" s="140"/>
      <c r="J72" s="140">
        <v>6084</v>
      </c>
      <c r="K72" s="141"/>
      <c r="L72" s="175" t="str">
        <f t="shared" si="2"/>
        <v>-6084()</v>
      </c>
      <c r="M72" s="142" t="s">
        <v>84</v>
      </c>
      <c r="N72" s="143" t="s">
        <v>291</v>
      </c>
      <c r="O72" s="144"/>
      <c r="P72" s="144"/>
      <c r="Q72" s="144"/>
      <c r="R72" s="145"/>
      <c r="S72" s="145"/>
      <c r="T72" s="121"/>
      <c r="U72" s="121"/>
      <c r="V72" s="121">
        <v>44834</v>
      </c>
      <c r="W72" s="124">
        <f t="shared" si="3"/>
        <v>5650000</v>
      </c>
      <c r="X72" s="146"/>
      <c r="Y72" s="147"/>
      <c r="Z72" s="126">
        <v>0</v>
      </c>
      <c r="AA72" s="148"/>
      <c r="AB72" s="147"/>
      <c r="AC72" s="147"/>
      <c r="AD72" s="147"/>
      <c r="AE72" s="147"/>
      <c r="AF72" s="147"/>
      <c r="AG72" s="124">
        <f t="shared" si="10"/>
        <v>0</v>
      </c>
      <c r="AH72" s="145"/>
      <c r="AI72" s="147">
        <v>5650000</v>
      </c>
      <c r="AJ72" s="147"/>
      <c r="AK72" s="126">
        <f t="shared" si="6"/>
        <v>5650000</v>
      </c>
      <c r="AL72" s="147"/>
      <c r="AM72" s="147"/>
      <c r="AN72" s="147"/>
      <c r="AO72" s="147"/>
      <c r="AP72" s="147"/>
      <c r="AQ72" s="147"/>
      <c r="AR72" s="124">
        <f t="shared" si="11"/>
        <v>5650000</v>
      </c>
      <c r="AS72" s="124">
        <f t="shared" si="8"/>
        <v>5650000</v>
      </c>
      <c r="AT72" s="131"/>
      <c r="AU72" s="149"/>
      <c r="AV72" s="150"/>
      <c r="AW72" s="151"/>
      <c r="AX72" s="115"/>
      <c r="AY72" s="134">
        <v>44469</v>
      </c>
      <c r="AZ72" s="23"/>
      <c r="BA72" s="134"/>
      <c r="BB72" s="124">
        <f t="shared" si="9"/>
        <v>5650000</v>
      </c>
    </row>
    <row r="73" spans="1:55" ht="13.4" customHeight="1" x14ac:dyDescent="0.35">
      <c r="B73" s="153" t="s">
        <v>289</v>
      </c>
      <c r="C73" s="333" t="s">
        <v>292</v>
      </c>
      <c r="D73" s="337" t="s">
        <v>88</v>
      </c>
      <c r="E73" s="138">
        <v>6999</v>
      </c>
      <c r="F73" s="334" t="s">
        <v>89</v>
      </c>
      <c r="G73" s="165" t="s">
        <v>90</v>
      </c>
      <c r="H73" s="165" t="s">
        <v>58</v>
      </c>
      <c r="I73" s="140" t="s">
        <v>91</v>
      </c>
      <c r="J73" s="117">
        <v>5921</v>
      </c>
      <c r="K73" s="118" t="s">
        <v>293</v>
      </c>
      <c r="L73" s="117" t="str">
        <f t="shared" si="2"/>
        <v>HSIPL-5921(079)</v>
      </c>
      <c r="M73" s="211" t="s">
        <v>84</v>
      </c>
      <c r="N73" s="196" t="s">
        <v>294</v>
      </c>
      <c r="O73" s="121"/>
      <c r="P73" s="121"/>
      <c r="Q73" s="122"/>
      <c r="R73" s="123"/>
      <c r="S73" s="123"/>
      <c r="T73" s="121"/>
      <c r="U73" s="121"/>
      <c r="V73" s="121">
        <v>44561</v>
      </c>
      <c r="W73" s="124">
        <f t="shared" si="3"/>
        <v>894100</v>
      </c>
      <c r="X73" s="125"/>
      <c r="Y73" s="125"/>
      <c r="Z73" s="126">
        <f t="shared" si="4"/>
        <v>0</v>
      </c>
      <c r="AA73" s="166"/>
      <c r="AB73" s="127"/>
      <c r="AC73" s="126"/>
      <c r="AD73" s="126"/>
      <c r="AE73" s="126"/>
      <c r="AF73" s="126"/>
      <c r="AG73" s="124">
        <f t="shared" si="10"/>
        <v>0</v>
      </c>
      <c r="AH73" s="121"/>
      <c r="AI73" s="129"/>
      <c r="AJ73" s="129"/>
      <c r="AK73" s="126">
        <f t="shared" si="6"/>
        <v>0</v>
      </c>
      <c r="AL73" s="130">
        <v>894100</v>
      </c>
      <c r="AM73" s="130"/>
      <c r="AN73" s="130"/>
      <c r="AO73" s="130"/>
      <c r="AP73" s="130"/>
      <c r="AQ73" s="130"/>
      <c r="AR73" s="124">
        <f t="shared" si="11"/>
        <v>894100</v>
      </c>
      <c r="AS73" s="124">
        <f t="shared" si="8"/>
        <v>894100</v>
      </c>
      <c r="AT73" s="212"/>
      <c r="AU73" s="173"/>
      <c r="AV73" s="173"/>
      <c r="AW73" s="133"/>
      <c r="AX73" s="115"/>
      <c r="AY73" s="134">
        <v>44469</v>
      </c>
      <c r="AZ73" s="23"/>
      <c r="BA73" s="134"/>
      <c r="BB73" s="124">
        <f t="shared" si="9"/>
        <v>894100</v>
      </c>
    </row>
    <row r="74" spans="1:55" ht="13.4" customHeight="1" x14ac:dyDescent="0.35">
      <c r="B74" s="153" t="s">
        <v>289</v>
      </c>
      <c r="C74" s="333" t="s">
        <v>292</v>
      </c>
      <c r="D74" s="337" t="s">
        <v>88</v>
      </c>
      <c r="E74" s="138">
        <v>6996</v>
      </c>
      <c r="F74" s="334" t="s">
        <v>89</v>
      </c>
      <c r="G74" s="165" t="s">
        <v>90</v>
      </c>
      <c r="H74" s="165" t="s">
        <v>58</v>
      </c>
      <c r="I74" s="140" t="s">
        <v>91</v>
      </c>
      <c r="J74" s="117">
        <v>5921</v>
      </c>
      <c r="K74" s="118" t="s">
        <v>295</v>
      </c>
      <c r="L74" s="117" t="str">
        <f t="shared" si="2"/>
        <v>HSIPL-5921(080)</v>
      </c>
      <c r="M74" s="211" t="s">
        <v>84</v>
      </c>
      <c r="N74" s="196" t="s">
        <v>296</v>
      </c>
      <c r="O74" s="121"/>
      <c r="P74" s="121"/>
      <c r="Q74" s="122"/>
      <c r="R74" s="123"/>
      <c r="S74" s="123"/>
      <c r="T74" s="121"/>
      <c r="U74" s="121"/>
      <c r="V74" s="121">
        <v>44561</v>
      </c>
      <c r="W74" s="124">
        <f t="shared" si="3"/>
        <v>1626700</v>
      </c>
      <c r="X74" s="125"/>
      <c r="Y74" s="125"/>
      <c r="Z74" s="126">
        <f t="shared" si="4"/>
        <v>0</v>
      </c>
      <c r="AA74" s="166"/>
      <c r="AB74" s="127"/>
      <c r="AC74" s="126"/>
      <c r="AD74" s="126"/>
      <c r="AE74" s="126"/>
      <c r="AF74" s="126"/>
      <c r="AG74" s="124">
        <f t="shared" si="10"/>
        <v>0</v>
      </c>
      <c r="AH74" s="121"/>
      <c r="AI74" s="129"/>
      <c r="AJ74" s="129"/>
      <c r="AK74" s="126">
        <f t="shared" si="6"/>
        <v>0</v>
      </c>
      <c r="AL74" s="130">
        <v>1626700</v>
      </c>
      <c r="AM74" s="130"/>
      <c r="AN74" s="130"/>
      <c r="AO74" s="130"/>
      <c r="AP74" s="130"/>
      <c r="AQ74" s="130"/>
      <c r="AR74" s="124">
        <f t="shared" si="11"/>
        <v>1626700</v>
      </c>
      <c r="AS74" s="124">
        <f t="shared" si="8"/>
        <v>1626700</v>
      </c>
      <c r="AT74" s="212"/>
      <c r="AU74" s="173"/>
      <c r="AV74" s="173"/>
      <c r="AW74" s="133"/>
      <c r="AX74" s="115"/>
      <c r="AY74" s="134">
        <v>44469</v>
      </c>
      <c r="AZ74" s="23"/>
      <c r="BA74" s="134"/>
      <c r="BB74" s="124">
        <f t="shared" si="9"/>
        <v>1626700</v>
      </c>
    </row>
    <row r="75" spans="1:55" ht="12.75" customHeight="1" x14ac:dyDescent="0.35">
      <c r="A75" s="339"/>
      <c r="B75" s="153" t="s">
        <v>289</v>
      </c>
      <c r="C75" s="333" t="s">
        <v>297</v>
      </c>
      <c r="D75" s="337" t="s">
        <v>298</v>
      </c>
      <c r="E75" s="138">
        <v>6281</v>
      </c>
      <c r="F75" s="194" t="s">
        <v>299</v>
      </c>
      <c r="G75" s="213" t="s">
        <v>300</v>
      </c>
      <c r="H75" s="213" t="s">
        <v>72</v>
      </c>
      <c r="I75" s="175" t="s">
        <v>160</v>
      </c>
      <c r="J75" s="117">
        <v>6429</v>
      </c>
      <c r="K75" s="118"/>
      <c r="L75" s="117" t="str">
        <f t="shared" si="2"/>
        <v>ATPL-6429()</v>
      </c>
      <c r="M75" s="211" t="s">
        <v>84</v>
      </c>
      <c r="N75" s="196" t="s">
        <v>301</v>
      </c>
      <c r="O75" s="121" t="s">
        <v>111</v>
      </c>
      <c r="P75" s="121">
        <v>44329</v>
      </c>
      <c r="Q75" s="214"/>
      <c r="R75" s="214"/>
      <c r="S75" s="215">
        <v>44517</v>
      </c>
      <c r="T75" s="121">
        <v>43719</v>
      </c>
      <c r="U75" s="121">
        <v>44621</v>
      </c>
      <c r="V75" s="121">
        <v>44255</v>
      </c>
      <c r="W75" s="124">
        <f t="shared" si="3"/>
        <v>6106000</v>
      </c>
      <c r="X75" s="125"/>
      <c r="Y75" s="216"/>
      <c r="Z75" s="126">
        <f t="shared" si="4"/>
        <v>0</v>
      </c>
      <c r="AA75" s="127"/>
      <c r="AB75" s="127"/>
      <c r="AC75" s="126"/>
      <c r="AD75" s="128"/>
      <c r="AE75" s="126"/>
      <c r="AF75" s="126"/>
      <c r="AG75" s="124">
        <f t="shared" si="10"/>
        <v>0</v>
      </c>
      <c r="AH75" s="121"/>
      <c r="AI75" s="129"/>
      <c r="AJ75" s="129"/>
      <c r="AK75" s="126">
        <f t="shared" si="6"/>
        <v>0</v>
      </c>
      <c r="AL75" s="130"/>
      <c r="AM75" s="130"/>
      <c r="AN75" s="130"/>
      <c r="AO75" s="130">
        <v>6106000</v>
      </c>
      <c r="AP75" s="130"/>
      <c r="AQ75" s="130"/>
      <c r="AR75" s="124">
        <f t="shared" si="11"/>
        <v>6106000</v>
      </c>
      <c r="AS75" s="124">
        <f t="shared" si="8"/>
        <v>6106000</v>
      </c>
      <c r="AT75" s="217" t="s">
        <v>302</v>
      </c>
      <c r="AU75" s="173"/>
      <c r="AV75" s="173"/>
      <c r="AW75" s="133"/>
      <c r="AX75" s="115"/>
      <c r="AY75" s="134">
        <v>43739</v>
      </c>
      <c r="AZ75" s="23"/>
      <c r="BA75" s="134"/>
      <c r="BB75" s="124">
        <f t="shared" si="9"/>
        <v>6106000</v>
      </c>
    </row>
    <row r="76" spans="1:55" ht="12.75" customHeight="1" x14ac:dyDescent="0.35">
      <c r="A76" s="339"/>
      <c r="B76" s="153" t="s">
        <v>289</v>
      </c>
      <c r="C76" s="143" t="s">
        <v>297</v>
      </c>
      <c r="D76" s="137" t="s">
        <v>298</v>
      </c>
      <c r="E76" s="138">
        <v>6281</v>
      </c>
      <c r="F76" s="334" t="s">
        <v>303</v>
      </c>
      <c r="G76" s="139" t="s">
        <v>81</v>
      </c>
      <c r="H76" s="139" t="s">
        <v>15</v>
      </c>
      <c r="I76" s="140" t="s">
        <v>160</v>
      </c>
      <c r="J76" s="140">
        <v>6510</v>
      </c>
      <c r="K76" s="141" t="s">
        <v>304</v>
      </c>
      <c r="L76" s="117" t="str">
        <f t="shared" si="2"/>
        <v>ATPL-6510(003)</v>
      </c>
      <c r="M76" s="211" t="s">
        <v>84</v>
      </c>
      <c r="N76" s="143" t="s">
        <v>301</v>
      </c>
      <c r="O76" s="144"/>
      <c r="P76" s="144"/>
      <c r="Q76" s="144"/>
      <c r="R76" s="145"/>
      <c r="S76" s="145">
        <v>44517</v>
      </c>
      <c r="T76" s="121">
        <v>43719</v>
      </c>
      <c r="U76" s="121">
        <v>44621</v>
      </c>
      <c r="V76" s="121">
        <v>44227</v>
      </c>
      <c r="W76" s="124">
        <f t="shared" si="3"/>
        <v>711000</v>
      </c>
      <c r="X76" s="146"/>
      <c r="Y76" s="147"/>
      <c r="Z76" s="126">
        <f t="shared" si="4"/>
        <v>0</v>
      </c>
      <c r="AA76" s="148"/>
      <c r="AB76" s="147"/>
      <c r="AC76" s="147"/>
      <c r="AD76" s="147"/>
      <c r="AE76" s="147"/>
      <c r="AF76" s="147"/>
      <c r="AG76" s="124">
        <f t="shared" si="10"/>
        <v>0</v>
      </c>
      <c r="AH76" s="145"/>
      <c r="AI76" s="147">
        <v>711000</v>
      </c>
      <c r="AJ76" s="147"/>
      <c r="AK76" s="126">
        <f t="shared" si="6"/>
        <v>711000</v>
      </c>
      <c r="AL76" s="147"/>
      <c r="AM76" s="147"/>
      <c r="AN76" s="147"/>
      <c r="AO76" s="147"/>
      <c r="AP76" s="147"/>
      <c r="AQ76" s="147"/>
      <c r="AR76" s="124">
        <f t="shared" si="11"/>
        <v>711000</v>
      </c>
      <c r="AS76" s="124">
        <f t="shared" si="8"/>
        <v>711000</v>
      </c>
      <c r="AT76" s="131" t="s">
        <v>305</v>
      </c>
      <c r="AU76" s="149"/>
      <c r="AV76" s="150"/>
      <c r="AW76" s="151"/>
      <c r="AX76" s="115"/>
      <c r="AY76" s="134">
        <v>44104</v>
      </c>
      <c r="AZ76" s="23"/>
      <c r="BA76" s="134"/>
      <c r="BB76" s="124">
        <f t="shared" si="9"/>
        <v>711000</v>
      </c>
    </row>
    <row r="77" spans="1:55" ht="12.75" customHeight="1" x14ac:dyDescent="0.35">
      <c r="A77" s="339"/>
      <c r="B77" s="153" t="s">
        <v>289</v>
      </c>
      <c r="C77" s="143" t="s">
        <v>297</v>
      </c>
      <c r="D77" s="137" t="s">
        <v>306</v>
      </c>
      <c r="E77" s="138">
        <v>6599</v>
      </c>
      <c r="F77" s="334" t="s">
        <v>102</v>
      </c>
      <c r="G77" s="139" t="s">
        <v>81</v>
      </c>
      <c r="H77" s="139" t="s">
        <v>15</v>
      </c>
      <c r="I77" s="140"/>
      <c r="J77" s="140">
        <v>6510</v>
      </c>
      <c r="K77" s="141"/>
      <c r="L77" s="117" t="str">
        <f t="shared" si="2"/>
        <v>-6510()</v>
      </c>
      <c r="M77" s="211" t="s">
        <v>84</v>
      </c>
      <c r="N77" s="143" t="s">
        <v>307</v>
      </c>
      <c r="O77" s="144"/>
      <c r="P77" s="144"/>
      <c r="Q77" s="144"/>
      <c r="R77" s="145"/>
      <c r="S77" s="145"/>
      <c r="T77" s="121"/>
      <c r="U77" s="121"/>
      <c r="V77" s="121">
        <v>44834</v>
      </c>
      <c r="W77" s="124">
        <f t="shared" si="3"/>
        <v>100000</v>
      </c>
      <c r="X77" s="146"/>
      <c r="Y77" s="147"/>
      <c r="Z77" s="126">
        <f t="shared" si="4"/>
        <v>0</v>
      </c>
      <c r="AA77" s="148"/>
      <c r="AB77" s="147"/>
      <c r="AC77" s="147"/>
      <c r="AD77" s="147"/>
      <c r="AE77" s="147"/>
      <c r="AF77" s="147"/>
      <c r="AG77" s="124">
        <f t="shared" si="10"/>
        <v>0</v>
      </c>
      <c r="AH77" s="145"/>
      <c r="AI77" s="147">
        <v>100000</v>
      </c>
      <c r="AJ77" s="147"/>
      <c r="AK77" s="126">
        <f t="shared" si="6"/>
        <v>100000</v>
      </c>
      <c r="AL77" s="147"/>
      <c r="AM77" s="147"/>
      <c r="AN77" s="147"/>
      <c r="AO77" s="147"/>
      <c r="AP77" s="147"/>
      <c r="AQ77" s="147"/>
      <c r="AR77" s="124">
        <f t="shared" si="11"/>
        <v>100000</v>
      </c>
      <c r="AS77" s="124">
        <f t="shared" si="8"/>
        <v>100000</v>
      </c>
      <c r="AT77" s="131"/>
      <c r="AU77" s="149"/>
      <c r="AV77" s="150"/>
      <c r="AW77" s="151"/>
      <c r="AX77" s="115"/>
      <c r="AY77" s="134">
        <v>44469</v>
      </c>
      <c r="AZ77" s="23"/>
      <c r="BA77" s="134"/>
      <c r="BB77" s="124">
        <f t="shared" si="9"/>
        <v>100000</v>
      </c>
    </row>
    <row r="78" spans="1:55" ht="12.75" customHeight="1" x14ac:dyDescent="0.35">
      <c r="A78" s="339"/>
      <c r="B78" s="153" t="s">
        <v>289</v>
      </c>
      <c r="C78" s="143" t="s">
        <v>308</v>
      </c>
      <c r="D78" s="137" t="s">
        <v>88</v>
      </c>
      <c r="E78" s="138">
        <v>6998</v>
      </c>
      <c r="F78" s="334" t="s">
        <v>89</v>
      </c>
      <c r="G78" s="154" t="s">
        <v>90</v>
      </c>
      <c r="H78" s="154" t="s">
        <v>58</v>
      </c>
      <c r="I78" s="140" t="s">
        <v>91</v>
      </c>
      <c r="J78" s="140">
        <v>5051</v>
      </c>
      <c r="K78" s="141" t="s">
        <v>309</v>
      </c>
      <c r="L78" s="117" t="str">
        <f t="shared" si="2"/>
        <v>HSIPL-5051(005)</v>
      </c>
      <c r="M78" s="211" t="s">
        <v>84</v>
      </c>
      <c r="N78" s="143" t="s">
        <v>310</v>
      </c>
      <c r="O78" s="144"/>
      <c r="P78" s="144"/>
      <c r="Q78" s="144"/>
      <c r="R78" s="145"/>
      <c r="S78" s="145"/>
      <c r="T78" s="121"/>
      <c r="U78" s="121"/>
      <c r="V78" s="121">
        <v>44742</v>
      </c>
      <c r="W78" s="124">
        <f t="shared" si="3"/>
        <v>486100</v>
      </c>
      <c r="X78" s="147"/>
      <c r="Y78" s="147"/>
      <c r="Z78" s="126">
        <f t="shared" si="4"/>
        <v>0</v>
      </c>
      <c r="AA78" s="155"/>
      <c r="AB78" s="147"/>
      <c r="AC78" s="147"/>
      <c r="AD78" s="147"/>
      <c r="AE78" s="147"/>
      <c r="AF78" s="147"/>
      <c r="AG78" s="124">
        <f t="shared" si="10"/>
        <v>0</v>
      </c>
      <c r="AH78" s="145"/>
      <c r="AI78" s="147"/>
      <c r="AJ78" s="147"/>
      <c r="AK78" s="126">
        <f t="shared" si="6"/>
        <v>0</v>
      </c>
      <c r="AL78" s="147">
        <v>486100</v>
      </c>
      <c r="AM78" s="147"/>
      <c r="AN78" s="147"/>
      <c r="AO78" s="147"/>
      <c r="AP78" s="147"/>
      <c r="AQ78" s="147"/>
      <c r="AR78" s="124">
        <f t="shared" si="11"/>
        <v>486100</v>
      </c>
      <c r="AS78" s="124">
        <f t="shared" si="8"/>
        <v>486100</v>
      </c>
      <c r="AT78" s="131"/>
      <c r="AU78" s="149"/>
      <c r="AV78" s="150"/>
      <c r="AW78" s="151"/>
      <c r="AX78" s="115"/>
      <c r="AY78" s="134">
        <v>44469</v>
      </c>
      <c r="AZ78" s="23"/>
      <c r="BA78" s="134"/>
      <c r="BB78" s="124">
        <f t="shared" si="9"/>
        <v>486100</v>
      </c>
    </row>
    <row r="79" spans="1:55" ht="13.15" customHeight="1" x14ac:dyDescent="0.35">
      <c r="B79" s="153" t="s">
        <v>311</v>
      </c>
      <c r="C79" s="143" t="s">
        <v>147</v>
      </c>
      <c r="D79" s="137" t="s">
        <v>312</v>
      </c>
      <c r="E79" s="138">
        <v>6770</v>
      </c>
      <c r="F79" s="334" t="s">
        <v>313</v>
      </c>
      <c r="G79" s="139" t="s">
        <v>81</v>
      </c>
      <c r="H79" s="139" t="s">
        <v>15</v>
      </c>
      <c r="I79" s="175" t="s">
        <v>314</v>
      </c>
      <c r="J79" s="140">
        <v>6084</v>
      </c>
      <c r="K79" s="118" t="s">
        <v>315</v>
      </c>
      <c r="L79" s="117" t="str">
        <f t="shared" si="2"/>
        <v>STPLNI-6084(232)</v>
      </c>
      <c r="M79" s="142" t="s">
        <v>84</v>
      </c>
      <c r="N79" s="120" t="s">
        <v>316</v>
      </c>
      <c r="O79" s="121"/>
      <c r="P79" s="121"/>
      <c r="Q79" s="218" t="s">
        <v>206</v>
      </c>
      <c r="R79" s="191">
        <v>44445</v>
      </c>
      <c r="S79" s="123"/>
      <c r="T79" s="121"/>
      <c r="U79" s="121"/>
      <c r="V79" s="121">
        <v>44592</v>
      </c>
      <c r="W79" s="124">
        <f t="shared" si="3"/>
        <v>8950000</v>
      </c>
      <c r="X79" s="163"/>
      <c r="Y79" s="125"/>
      <c r="Z79" s="126">
        <f t="shared" si="4"/>
        <v>0</v>
      </c>
      <c r="AA79" s="127"/>
      <c r="AB79" s="127"/>
      <c r="AC79" s="126"/>
      <c r="AD79" s="126"/>
      <c r="AE79" s="126"/>
      <c r="AF79" s="126"/>
      <c r="AG79" s="124">
        <f t="shared" si="10"/>
        <v>0</v>
      </c>
      <c r="AH79" s="121"/>
      <c r="AI79" s="129">
        <v>8950000</v>
      </c>
      <c r="AJ79" s="129"/>
      <c r="AK79" s="126">
        <f t="shared" si="6"/>
        <v>8950000</v>
      </c>
      <c r="AL79" s="130"/>
      <c r="AM79" s="130"/>
      <c r="AN79" s="130"/>
      <c r="AO79" s="130"/>
      <c r="AP79" s="130"/>
      <c r="AQ79" s="130"/>
      <c r="AR79" s="124">
        <f t="shared" si="11"/>
        <v>8950000</v>
      </c>
      <c r="AS79" s="124">
        <f t="shared" si="8"/>
        <v>8950000</v>
      </c>
      <c r="AT79" s="212"/>
      <c r="AU79" s="132"/>
      <c r="AV79" s="200"/>
      <c r="AW79" s="133"/>
      <c r="AX79" s="115"/>
      <c r="AY79" s="134">
        <v>44469</v>
      </c>
      <c r="AZ79" s="23"/>
      <c r="BA79" s="134"/>
      <c r="BB79" s="124">
        <f t="shared" si="9"/>
        <v>8950000</v>
      </c>
      <c r="BC79" s="23"/>
    </row>
    <row r="80" spans="1:55" ht="13.15" customHeight="1" x14ac:dyDescent="0.35">
      <c r="B80" s="153" t="s">
        <v>311</v>
      </c>
      <c r="C80" s="143" t="s">
        <v>147</v>
      </c>
      <c r="D80" s="137" t="s">
        <v>317</v>
      </c>
      <c r="E80" s="138">
        <v>6576</v>
      </c>
      <c r="F80" s="334" t="s">
        <v>318</v>
      </c>
      <c r="G80" s="139" t="s">
        <v>219</v>
      </c>
      <c r="H80" s="139" t="s">
        <v>15</v>
      </c>
      <c r="I80" s="175"/>
      <c r="J80" s="140">
        <v>6084</v>
      </c>
      <c r="K80" s="118"/>
      <c r="L80" s="117" t="str">
        <f t="shared" si="2"/>
        <v>-6084()</v>
      </c>
      <c r="M80" s="142" t="s">
        <v>84</v>
      </c>
      <c r="N80" s="120" t="s">
        <v>319</v>
      </c>
      <c r="O80" s="121"/>
      <c r="P80" s="121"/>
      <c r="Q80" s="122"/>
      <c r="R80" s="123"/>
      <c r="S80" s="219"/>
      <c r="T80" s="220"/>
      <c r="U80" s="220"/>
      <c r="V80" s="121">
        <v>44592</v>
      </c>
      <c r="W80" s="124">
        <f t="shared" si="3"/>
        <v>700000</v>
      </c>
      <c r="X80" s="163"/>
      <c r="Y80" s="125"/>
      <c r="Z80" s="126">
        <f t="shared" si="4"/>
        <v>0</v>
      </c>
      <c r="AA80" s="127"/>
      <c r="AB80" s="127"/>
      <c r="AC80" s="126"/>
      <c r="AD80" s="126"/>
      <c r="AE80" s="126"/>
      <c r="AF80" s="126"/>
      <c r="AG80" s="124">
        <f t="shared" si="10"/>
        <v>0</v>
      </c>
      <c r="AH80" s="121"/>
      <c r="AI80" s="129">
        <v>700000</v>
      </c>
      <c r="AJ80" s="129"/>
      <c r="AK80" s="126">
        <f t="shared" si="6"/>
        <v>700000</v>
      </c>
      <c r="AL80" s="130"/>
      <c r="AM80" s="130"/>
      <c r="AN80" s="130"/>
      <c r="AO80" s="130"/>
      <c r="AP80" s="130"/>
      <c r="AQ80" s="130"/>
      <c r="AR80" s="124">
        <f t="shared" si="11"/>
        <v>700000</v>
      </c>
      <c r="AS80" s="124">
        <f t="shared" si="8"/>
        <v>700000</v>
      </c>
      <c r="AT80" s="212"/>
      <c r="AU80" s="132"/>
      <c r="AV80" s="200"/>
      <c r="AW80" s="133"/>
      <c r="AX80" s="115"/>
      <c r="AY80" s="134">
        <v>44469</v>
      </c>
      <c r="AZ80" s="23"/>
      <c r="BA80" s="134"/>
      <c r="BB80" s="124">
        <f t="shared" si="9"/>
        <v>700000</v>
      </c>
      <c r="BC80" s="23"/>
    </row>
    <row r="81" spans="2:55" ht="13.15" customHeight="1" x14ac:dyDescent="0.35">
      <c r="B81" s="153" t="s">
        <v>311</v>
      </c>
      <c r="C81" s="143" t="s">
        <v>147</v>
      </c>
      <c r="D81" s="337" t="s">
        <v>320</v>
      </c>
      <c r="E81" s="138"/>
      <c r="F81" s="194" t="s">
        <v>102</v>
      </c>
      <c r="G81" s="160" t="s">
        <v>81</v>
      </c>
      <c r="H81" s="160" t="s">
        <v>15</v>
      </c>
      <c r="I81" s="175" t="s">
        <v>82</v>
      </c>
      <c r="J81" s="140">
        <v>6084</v>
      </c>
      <c r="K81" s="118" t="s">
        <v>321</v>
      </c>
      <c r="L81" s="117" t="str">
        <f t="shared" si="2"/>
        <v>STPL-6084(206)</v>
      </c>
      <c r="M81" s="119" t="s">
        <v>322</v>
      </c>
      <c r="N81" s="120" t="s">
        <v>323</v>
      </c>
      <c r="O81" s="121"/>
      <c r="P81" s="121"/>
      <c r="Q81" s="218" t="s">
        <v>324</v>
      </c>
      <c r="R81" s="191">
        <v>44477</v>
      </c>
      <c r="S81" s="123"/>
      <c r="T81" s="121"/>
      <c r="U81" s="121"/>
      <c r="V81" s="121">
        <v>44834</v>
      </c>
      <c r="W81" s="124">
        <f t="shared" si="3"/>
        <v>3086000</v>
      </c>
      <c r="X81" s="163"/>
      <c r="Y81" s="125"/>
      <c r="Z81" s="126">
        <f t="shared" si="4"/>
        <v>0</v>
      </c>
      <c r="AA81" s="127"/>
      <c r="AB81" s="127"/>
      <c r="AC81" s="126"/>
      <c r="AD81" s="126"/>
      <c r="AE81" s="126"/>
      <c r="AF81" s="126"/>
      <c r="AG81" s="124">
        <f t="shared" ref="AG81:AG82" si="12">SUM(Z81:AF81)</f>
        <v>0</v>
      </c>
      <c r="AH81" s="121"/>
      <c r="AI81" s="129">
        <v>3086000</v>
      </c>
      <c r="AJ81" s="129"/>
      <c r="AK81" s="126">
        <f t="shared" si="6"/>
        <v>3086000</v>
      </c>
      <c r="AL81" s="130"/>
      <c r="AM81" s="130"/>
      <c r="AN81" s="130"/>
      <c r="AO81" s="130"/>
      <c r="AP81" s="130"/>
      <c r="AQ81" s="130"/>
      <c r="AR81" s="124">
        <f t="shared" si="11"/>
        <v>3086000</v>
      </c>
      <c r="AS81" s="124">
        <f t="shared" si="8"/>
        <v>3086000</v>
      </c>
      <c r="AT81" s="212"/>
      <c r="AU81" s="132"/>
      <c r="AV81" s="200"/>
      <c r="AW81" s="133"/>
      <c r="AX81" s="115"/>
      <c r="AY81" s="134">
        <v>44375</v>
      </c>
      <c r="AZ81" s="23"/>
      <c r="BA81" s="134"/>
      <c r="BB81" s="124">
        <f t="shared" si="9"/>
        <v>3086000</v>
      </c>
      <c r="BC81" s="23"/>
    </row>
    <row r="82" spans="2:55" ht="13.15" customHeight="1" x14ac:dyDescent="0.35">
      <c r="B82" s="153" t="s">
        <v>325</v>
      </c>
      <c r="C82" s="143" t="s">
        <v>123</v>
      </c>
      <c r="D82" s="337" t="s">
        <v>326</v>
      </c>
      <c r="E82" s="138">
        <v>6727</v>
      </c>
      <c r="F82" s="194" t="s">
        <v>102</v>
      </c>
      <c r="G82" s="160" t="s">
        <v>81</v>
      </c>
      <c r="H82" s="139" t="s">
        <v>15</v>
      </c>
      <c r="I82" s="175"/>
      <c r="J82" s="140">
        <v>6000</v>
      </c>
      <c r="K82" s="118"/>
      <c r="L82" s="117" t="str">
        <f t="shared" si="2"/>
        <v>-6000()</v>
      </c>
      <c r="M82" s="119" t="s">
        <v>84</v>
      </c>
      <c r="N82" s="120" t="s">
        <v>327</v>
      </c>
      <c r="O82" s="121"/>
      <c r="P82" s="121"/>
      <c r="Q82" s="122"/>
      <c r="R82" s="123"/>
      <c r="S82" s="123"/>
      <c r="T82" s="121"/>
      <c r="U82" s="121"/>
      <c r="V82" s="121">
        <v>44834</v>
      </c>
      <c r="W82" s="124">
        <f t="shared" si="3"/>
        <v>3144302</v>
      </c>
      <c r="X82" s="163"/>
      <c r="Y82" s="125"/>
      <c r="Z82" s="126">
        <f t="shared" si="4"/>
        <v>0</v>
      </c>
      <c r="AA82" s="127"/>
      <c r="AB82" s="127"/>
      <c r="AC82" s="126"/>
      <c r="AD82" s="126"/>
      <c r="AE82" s="126"/>
      <c r="AF82" s="126"/>
      <c r="AG82" s="124">
        <f t="shared" si="12"/>
        <v>0</v>
      </c>
      <c r="AH82" s="121"/>
      <c r="AI82" s="129">
        <v>3144302</v>
      </c>
      <c r="AJ82" s="129"/>
      <c r="AK82" s="126">
        <f t="shared" si="6"/>
        <v>3144302</v>
      </c>
      <c r="AL82" s="130"/>
      <c r="AM82" s="130"/>
      <c r="AN82" s="130"/>
      <c r="AO82" s="130"/>
      <c r="AP82" s="130"/>
      <c r="AQ82" s="130"/>
      <c r="AR82" s="124">
        <f t="shared" si="11"/>
        <v>3144302</v>
      </c>
      <c r="AS82" s="124">
        <f t="shared" si="8"/>
        <v>3144302</v>
      </c>
      <c r="AT82" s="212"/>
      <c r="AU82" s="132"/>
      <c r="AV82" s="200"/>
      <c r="AW82" s="133"/>
      <c r="AX82" s="115"/>
      <c r="AY82" s="134">
        <v>44469</v>
      </c>
      <c r="AZ82" s="23"/>
      <c r="BA82" s="134"/>
      <c r="BB82" s="124">
        <f t="shared" si="9"/>
        <v>3144302</v>
      </c>
      <c r="BC82" s="23"/>
    </row>
    <row r="83" spans="2:55" ht="13.15" customHeight="1" x14ac:dyDescent="0.35">
      <c r="B83" s="153" t="s">
        <v>325</v>
      </c>
      <c r="C83" s="143" t="s">
        <v>328</v>
      </c>
      <c r="D83" s="337" t="s">
        <v>329</v>
      </c>
      <c r="E83" s="138">
        <v>3741</v>
      </c>
      <c r="F83" s="194" t="s">
        <v>330</v>
      </c>
      <c r="G83" s="192" t="s">
        <v>166</v>
      </c>
      <c r="H83" s="192" t="s">
        <v>167</v>
      </c>
      <c r="I83" s="175" t="s">
        <v>168</v>
      </c>
      <c r="J83" s="140">
        <v>6272</v>
      </c>
      <c r="K83" s="118" t="s">
        <v>331</v>
      </c>
      <c r="L83" s="117" t="str">
        <f t="shared" si="2"/>
        <v>STPLZ-6272(029)</v>
      </c>
      <c r="M83" s="119" t="s">
        <v>84</v>
      </c>
      <c r="N83" s="120" t="s">
        <v>332</v>
      </c>
      <c r="O83" s="121"/>
      <c r="P83" s="121"/>
      <c r="Q83" s="122"/>
      <c r="R83" s="123"/>
      <c r="S83" s="123"/>
      <c r="T83" s="121"/>
      <c r="U83" s="121"/>
      <c r="V83" s="121">
        <v>44834</v>
      </c>
      <c r="W83" s="124">
        <f t="shared" si="3"/>
        <v>2042843.2571926764</v>
      </c>
      <c r="X83" s="125"/>
      <c r="Y83" s="125"/>
      <c r="Z83" s="126">
        <f t="shared" si="4"/>
        <v>0</v>
      </c>
      <c r="AA83" s="127"/>
      <c r="AB83" s="221"/>
      <c r="AC83" s="126"/>
      <c r="AD83" s="126"/>
      <c r="AE83" s="126"/>
      <c r="AF83" s="126"/>
      <c r="AG83" s="124">
        <f t="shared" si="10"/>
        <v>0</v>
      </c>
      <c r="AH83" s="121"/>
      <c r="AI83" s="129"/>
      <c r="AJ83" s="129"/>
      <c r="AK83" s="126">
        <f t="shared" si="6"/>
        <v>0</v>
      </c>
      <c r="AL83" s="130"/>
      <c r="AM83" s="130">
        <v>2042843.2571926764</v>
      </c>
      <c r="AN83" s="130"/>
      <c r="AO83" s="130"/>
      <c r="AP83" s="130"/>
      <c r="AQ83" s="130"/>
      <c r="AR83" s="124">
        <f t="shared" si="11"/>
        <v>2042843.2571926764</v>
      </c>
      <c r="AS83" s="124">
        <f t="shared" si="8"/>
        <v>2042843.2571926764</v>
      </c>
      <c r="AT83" s="212"/>
      <c r="AU83" s="132"/>
      <c r="AV83" s="200"/>
      <c r="AW83" s="133"/>
      <c r="AX83" s="115"/>
      <c r="AY83" s="134">
        <v>44469</v>
      </c>
      <c r="AZ83" s="23"/>
      <c r="BA83" s="134"/>
      <c r="BB83" s="124">
        <f t="shared" si="9"/>
        <v>2042843.2571926764</v>
      </c>
      <c r="BC83" s="23"/>
    </row>
    <row r="84" spans="2:55" ht="13.15" customHeight="1" x14ac:dyDescent="0.35">
      <c r="B84" s="153" t="s">
        <v>325</v>
      </c>
      <c r="C84" s="143" t="s">
        <v>328</v>
      </c>
      <c r="D84" s="337" t="s">
        <v>329</v>
      </c>
      <c r="E84" s="138">
        <v>3741</v>
      </c>
      <c r="F84" s="194" t="s">
        <v>333</v>
      </c>
      <c r="G84" s="192" t="s">
        <v>166</v>
      </c>
      <c r="H84" s="192" t="s">
        <v>167</v>
      </c>
      <c r="I84" s="175" t="s">
        <v>168</v>
      </c>
      <c r="J84" s="140">
        <v>6272</v>
      </c>
      <c r="K84" s="118" t="s">
        <v>334</v>
      </c>
      <c r="L84" s="117" t="str">
        <f t="shared" si="2"/>
        <v>STPLZ-6272(026)</v>
      </c>
      <c r="M84" s="119" t="s">
        <v>115</v>
      </c>
      <c r="N84" s="120" t="s">
        <v>335</v>
      </c>
      <c r="O84" s="121"/>
      <c r="P84" s="121"/>
      <c r="Q84" s="122"/>
      <c r="R84" s="123"/>
      <c r="S84" s="123"/>
      <c r="T84" s="121"/>
      <c r="U84" s="121"/>
      <c r="V84" s="121">
        <v>44834</v>
      </c>
      <c r="W84" s="124">
        <f t="shared" si="3"/>
        <v>550000</v>
      </c>
      <c r="X84" s="125"/>
      <c r="Y84" s="125"/>
      <c r="Z84" s="126">
        <f t="shared" si="4"/>
        <v>0</v>
      </c>
      <c r="AA84" s="127"/>
      <c r="AB84" s="221"/>
      <c r="AC84" s="126"/>
      <c r="AD84" s="126"/>
      <c r="AE84" s="126"/>
      <c r="AF84" s="126"/>
      <c r="AG84" s="124">
        <f t="shared" si="10"/>
        <v>0</v>
      </c>
      <c r="AH84" s="121"/>
      <c r="AI84" s="129"/>
      <c r="AJ84" s="129"/>
      <c r="AK84" s="126">
        <f t="shared" si="6"/>
        <v>0</v>
      </c>
      <c r="AL84" s="130"/>
      <c r="AM84" s="130">
        <v>550000</v>
      </c>
      <c r="AN84" s="130"/>
      <c r="AO84" s="130"/>
      <c r="AP84" s="130"/>
      <c r="AQ84" s="130"/>
      <c r="AR84" s="124">
        <f t="shared" si="11"/>
        <v>550000</v>
      </c>
      <c r="AS84" s="124">
        <f t="shared" si="8"/>
        <v>550000</v>
      </c>
      <c r="AT84" s="212"/>
      <c r="AU84" s="132"/>
      <c r="AV84" s="200"/>
      <c r="AW84" s="133"/>
      <c r="AX84" s="115"/>
      <c r="AY84" s="134">
        <v>44469</v>
      </c>
      <c r="AZ84" s="23"/>
      <c r="BA84" s="134"/>
      <c r="BB84" s="124">
        <f t="shared" si="9"/>
        <v>550000</v>
      </c>
      <c r="BC84" s="23"/>
    </row>
    <row r="85" spans="2:55" ht="13.15" customHeight="1" x14ac:dyDescent="0.35">
      <c r="B85" s="153" t="s">
        <v>325</v>
      </c>
      <c r="C85" s="143" t="s">
        <v>328</v>
      </c>
      <c r="D85" s="337" t="s">
        <v>329</v>
      </c>
      <c r="E85" s="138">
        <v>3741</v>
      </c>
      <c r="F85" s="194" t="s">
        <v>333</v>
      </c>
      <c r="G85" s="192" t="s">
        <v>166</v>
      </c>
      <c r="H85" s="192" t="s">
        <v>167</v>
      </c>
      <c r="I85" s="175" t="s">
        <v>168</v>
      </c>
      <c r="J85" s="140">
        <v>6272</v>
      </c>
      <c r="K85" s="118" t="s">
        <v>334</v>
      </c>
      <c r="L85" s="117" t="str">
        <f t="shared" si="2"/>
        <v>STPLZ-6272(026)</v>
      </c>
      <c r="M85" s="119" t="s">
        <v>84</v>
      </c>
      <c r="N85" s="120" t="s">
        <v>335</v>
      </c>
      <c r="O85" s="121"/>
      <c r="P85" s="121"/>
      <c r="Q85" s="122"/>
      <c r="R85" s="123"/>
      <c r="S85" s="123"/>
      <c r="T85" s="121"/>
      <c r="U85" s="121"/>
      <c r="V85" s="121">
        <v>44834</v>
      </c>
      <c r="W85" s="124">
        <f t="shared" si="3"/>
        <v>19077010.930252835</v>
      </c>
      <c r="X85" s="125"/>
      <c r="Y85" s="125"/>
      <c r="Z85" s="126">
        <f t="shared" si="4"/>
        <v>0</v>
      </c>
      <c r="AA85" s="127"/>
      <c r="AB85" s="221"/>
      <c r="AC85" s="126"/>
      <c r="AD85" s="126"/>
      <c r="AE85" s="126"/>
      <c r="AF85" s="126"/>
      <c r="AG85" s="124">
        <f t="shared" si="10"/>
        <v>0</v>
      </c>
      <c r="AH85" s="121"/>
      <c r="AI85" s="129"/>
      <c r="AJ85" s="129"/>
      <c r="AK85" s="126">
        <f t="shared" si="6"/>
        <v>0</v>
      </c>
      <c r="AL85" s="130"/>
      <c r="AM85" s="130">
        <v>19077010.930252835</v>
      </c>
      <c r="AN85" s="130"/>
      <c r="AO85" s="130"/>
      <c r="AP85" s="130"/>
      <c r="AQ85" s="130"/>
      <c r="AR85" s="124">
        <f t="shared" si="11"/>
        <v>19077010.930252835</v>
      </c>
      <c r="AS85" s="124">
        <f t="shared" si="8"/>
        <v>19077010.930252835</v>
      </c>
      <c r="AT85" s="212"/>
      <c r="AU85" s="132"/>
      <c r="AV85" s="200"/>
      <c r="AW85" s="133"/>
      <c r="AX85" s="115"/>
      <c r="AY85" s="134">
        <v>44469</v>
      </c>
      <c r="AZ85" s="23"/>
      <c r="BA85" s="134"/>
      <c r="BB85" s="124">
        <f t="shared" si="9"/>
        <v>19077010.930252835</v>
      </c>
      <c r="BC85" s="23"/>
    </row>
    <row r="86" spans="2:55" ht="13.15" customHeight="1" x14ac:dyDescent="0.35">
      <c r="B86" s="153" t="s">
        <v>325</v>
      </c>
      <c r="C86" s="143" t="s">
        <v>328</v>
      </c>
      <c r="D86" s="337" t="s">
        <v>329</v>
      </c>
      <c r="E86" s="138">
        <v>3741</v>
      </c>
      <c r="F86" s="194" t="s">
        <v>336</v>
      </c>
      <c r="G86" s="192" t="s">
        <v>166</v>
      </c>
      <c r="H86" s="192" t="s">
        <v>167</v>
      </c>
      <c r="I86" s="175" t="s">
        <v>168</v>
      </c>
      <c r="J86" s="140">
        <v>6272</v>
      </c>
      <c r="K86" s="118" t="s">
        <v>337</v>
      </c>
      <c r="L86" s="117" t="str">
        <f t="shared" si="2"/>
        <v>STPLZ-6272(027)</v>
      </c>
      <c r="M86" s="119" t="s">
        <v>115</v>
      </c>
      <c r="N86" s="120" t="s">
        <v>338</v>
      </c>
      <c r="O86" s="121"/>
      <c r="P86" s="121"/>
      <c r="Q86" s="122"/>
      <c r="R86" s="123"/>
      <c r="S86" s="123"/>
      <c r="T86" s="121"/>
      <c r="U86" s="121"/>
      <c r="V86" s="121">
        <v>44834</v>
      </c>
      <c r="W86" s="124">
        <f t="shared" si="3"/>
        <v>300000</v>
      </c>
      <c r="X86" s="125"/>
      <c r="Y86" s="125"/>
      <c r="Z86" s="126">
        <f t="shared" si="4"/>
        <v>0</v>
      </c>
      <c r="AA86" s="127"/>
      <c r="AB86" s="221"/>
      <c r="AC86" s="126"/>
      <c r="AD86" s="126"/>
      <c r="AE86" s="126"/>
      <c r="AF86" s="126"/>
      <c r="AG86" s="124">
        <f t="shared" si="10"/>
        <v>0</v>
      </c>
      <c r="AH86" s="121"/>
      <c r="AI86" s="129"/>
      <c r="AJ86" s="129"/>
      <c r="AK86" s="126">
        <f t="shared" si="6"/>
        <v>0</v>
      </c>
      <c r="AL86" s="130"/>
      <c r="AM86" s="130">
        <v>300000</v>
      </c>
      <c r="AN86" s="130"/>
      <c r="AO86" s="130"/>
      <c r="AP86" s="130"/>
      <c r="AQ86" s="130"/>
      <c r="AR86" s="124">
        <f t="shared" si="11"/>
        <v>300000</v>
      </c>
      <c r="AS86" s="124">
        <f t="shared" si="8"/>
        <v>300000</v>
      </c>
      <c r="AT86" s="212"/>
      <c r="AU86" s="132"/>
      <c r="AV86" s="200"/>
      <c r="AW86" s="133"/>
      <c r="AX86" s="115"/>
      <c r="AY86" s="134">
        <v>44469</v>
      </c>
      <c r="AZ86" s="23"/>
      <c r="BA86" s="134"/>
      <c r="BB86" s="124">
        <f t="shared" si="9"/>
        <v>300000</v>
      </c>
      <c r="BC86" s="23"/>
    </row>
    <row r="87" spans="2:55" ht="13.15" customHeight="1" x14ac:dyDescent="0.35">
      <c r="B87" s="153" t="s">
        <v>325</v>
      </c>
      <c r="C87" s="143" t="s">
        <v>328</v>
      </c>
      <c r="D87" s="337" t="s">
        <v>329</v>
      </c>
      <c r="E87" s="138">
        <v>3741</v>
      </c>
      <c r="F87" s="194" t="s">
        <v>336</v>
      </c>
      <c r="G87" s="192" t="s">
        <v>166</v>
      </c>
      <c r="H87" s="192" t="s">
        <v>167</v>
      </c>
      <c r="I87" s="175" t="s">
        <v>168</v>
      </c>
      <c r="J87" s="140">
        <v>6272</v>
      </c>
      <c r="K87" s="118" t="s">
        <v>337</v>
      </c>
      <c r="L87" s="117" t="str">
        <f t="shared" si="2"/>
        <v>STPLZ-6272(027)</v>
      </c>
      <c r="M87" s="119" t="s">
        <v>84</v>
      </c>
      <c r="N87" s="120" t="s">
        <v>338</v>
      </c>
      <c r="O87" s="121"/>
      <c r="P87" s="121"/>
      <c r="Q87" s="122"/>
      <c r="R87" s="123"/>
      <c r="S87" s="123"/>
      <c r="T87" s="121"/>
      <c r="U87" s="121"/>
      <c r="V87" s="121">
        <v>44834</v>
      </c>
      <c r="W87" s="124">
        <f t="shared" si="3"/>
        <v>8460249.4289450739</v>
      </c>
      <c r="X87" s="125"/>
      <c r="Y87" s="125"/>
      <c r="Z87" s="126">
        <f t="shared" si="4"/>
        <v>0</v>
      </c>
      <c r="AA87" s="127"/>
      <c r="AB87" s="221"/>
      <c r="AC87" s="126"/>
      <c r="AD87" s="126"/>
      <c r="AE87" s="126"/>
      <c r="AF87" s="126"/>
      <c r="AG87" s="124">
        <f t="shared" si="10"/>
        <v>0</v>
      </c>
      <c r="AH87" s="121"/>
      <c r="AI87" s="129"/>
      <c r="AJ87" s="129"/>
      <c r="AK87" s="126">
        <f t="shared" si="6"/>
        <v>0</v>
      </c>
      <c r="AL87" s="130"/>
      <c r="AM87" s="130">
        <v>8460249.4289450739</v>
      </c>
      <c r="AN87" s="130"/>
      <c r="AO87" s="130"/>
      <c r="AP87" s="130"/>
      <c r="AQ87" s="130"/>
      <c r="AR87" s="124">
        <f t="shared" si="11"/>
        <v>8460249.4289450739</v>
      </c>
      <c r="AS87" s="124">
        <f t="shared" si="8"/>
        <v>8460249.4289450739</v>
      </c>
      <c r="AT87" s="212"/>
      <c r="AU87" s="132"/>
      <c r="AV87" s="200"/>
      <c r="AW87" s="133"/>
      <c r="AX87" s="115"/>
      <c r="AY87" s="134">
        <v>44469</v>
      </c>
      <c r="AZ87" s="23"/>
      <c r="BA87" s="134"/>
      <c r="BB87" s="124">
        <f t="shared" si="9"/>
        <v>8460249.4289450739</v>
      </c>
      <c r="BC87" s="23"/>
    </row>
    <row r="88" spans="2:55" ht="13.15" customHeight="1" x14ac:dyDescent="0.35">
      <c r="B88" s="153" t="s">
        <v>325</v>
      </c>
      <c r="C88" s="143" t="s">
        <v>328</v>
      </c>
      <c r="D88" s="337" t="s">
        <v>329</v>
      </c>
      <c r="E88" s="138">
        <v>3741</v>
      </c>
      <c r="F88" s="194" t="s">
        <v>339</v>
      </c>
      <c r="G88" s="192" t="s">
        <v>166</v>
      </c>
      <c r="H88" s="192" t="s">
        <v>167</v>
      </c>
      <c r="I88" s="175" t="s">
        <v>168</v>
      </c>
      <c r="J88" s="140">
        <v>6272</v>
      </c>
      <c r="K88" s="118" t="s">
        <v>340</v>
      </c>
      <c r="L88" s="117" t="str">
        <f t="shared" si="2"/>
        <v>STPLZ-6272(028)</v>
      </c>
      <c r="M88" s="119" t="s">
        <v>84</v>
      </c>
      <c r="N88" s="120" t="s">
        <v>341</v>
      </c>
      <c r="O88" s="121"/>
      <c r="P88" s="121"/>
      <c r="Q88" s="122"/>
      <c r="R88" s="123"/>
      <c r="S88" s="123"/>
      <c r="T88" s="121"/>
      <c r="U88" s="121"/>
      <c r="V88" s="121">
        <v>44834</v>
      </c>
      <c r="W88" s="124">
        <f t="shared" si="3"/>
        <v>1724961.1255448998</v>
      </c>
      <c r="X88" s="125"/>
      <c r="Y88" s="125"/>
      <c r="Z88" s="126">
        <f t="shared" si="4"/>
        <v>0</v>
      </c>
      <c r="AA88" s="127"/>
      <c r="AB88" s="221"/>
      <c r="AC88" s="126"/>
      <c r="AD88" s="126"/>
      <c r="AE88" s="126"/>
      <c r="AF88" s="126"/>
      <c r="AG88" s="124">
        <f t="shared" si="10"/>
        <v>0</v>
      </c>
      <c r="AH88" s="121"/>
      <c r="AI88" s="129"/>
      <c r="AJ88" s="129"/>
      <c r="AK88" s="126">
        <f t="shared" si="6"/>
        <v>0</v>
      </c>
      <c r="AL88" s="130"/>
      <c r="AM88" s="130">
        <v>1724961.1255448998</v>
      </c>
      <c r="AN88" s="130"/>
      <c r="AO88" s="130"/>
      <c r="AP88" s="130"/>
      <c r="AQ88" s="130"/>
      <c r="AR88" s="124">
        <f t="shared" si="11"/>
        <v>1724961.1255448998</v>
      </c>
      <c r="AS88" s="124">
        <f t="shared" si="8"/>
        <v>1724961.1255448998</v>
      </c>
      <c r="AT88" s="212"/>
      <c r="AU88" s="132"/>
      <c r="AV88" s="200"/>
      <c r="AW88" s="133"/>
      <c r="AX88" s="115"/>
      <c r="AY88" s="134">
        <v>44469</v>
      </c>
      <c r="AZ88" s="23"/>
      <c r="BA88" s="134"/>
      <c r="BB88" s="124">
        <f t="shared" si="9"/>
        <v>1724961.1255448998</v>
      </c>
      <c r="BC88" s="23"/>
    </row>
    <row r="89" spans="2:55" ht="13.15" customHeight="1" x14ac:dyDescent="0.35">
      <c r="B89" s="153" t="s">
        <v>325</v>
      </c>
      <c r="C89" s="143" t="s">
        <v>328</v>
      </c>
      <c r="D89" s="337" t="s">
        <v>329</v>
      </c>
      <c r="E89" s="138">
        <v>3741</v>
      </c>
      <c r="F89" s="194" t="s">
        <v>342</v>
      </c>
      <c r="G89" s="192" t="s">
        <v>166</v>
      </c>
      <c r="H89" s="192" t="s">
        <v>167</v>
      </c>
      <c r="I89" s="175" t="s">
        <v>168</v>
      </c>
      <c r="J89" s="140">
        <v>6272</v>
      </c>
      <c r="K89" s="118" t="s">
        <v>343</v>
      </c>
      <c r="L89" s="117" t="str">
        <f t="shared" si="2"/>
        <v>STPLZ-6272(032)</v>
      </c>
      <c r="M89" s="119" t="s">
        <v>84</v>
      </c>
      <c r="N89" s="120" t="s">
        <v>344</v>
      </c>
      <c r="O89" s="121"/>
      <c r="P89" s="121"/>
      <c r="Q89" s="122"/>
      <c r="R89" s="123"/>
      <c r="S89" s="123"/>
      <c r="T89" s="121"/>
      <c r="U89" s="121"/>
      <c r="V89" s="121">
        <v>44834</v>
      </c>
      <c r="W89" s="124">
        <f t="shared" si="3"/>
        <v>505169.00610287709</v>
      </c>
      <c r="X89" s="125"/>
      <c r="Y89" s="125"/>
      <c r="Z89" s="126">
        <f t="shared" si="4"/>
        <v>0</v>
      </c>
      <c r="AA89" s="127"/>
      <c r="AB89" s="221"/>
      <c r="AC89" s="126"/>
      <c r="AD89" s="126"/>
      <c r="AE89" s="126"/>
      <c r="AF89" s="126"/>
      <c r="AG89" s="124">
        <f t="shared" si="10"/>
        <v>0</v>
      </c>
      <c r="AH89" s="121"/>
      <c r="AI89" s="129"/>
      <c r="AJ89" s="129"/>
      <c r="AK89" s="126">
        <f t="shared" si="6"/>
        <v>0</v>
      </c>
      <c r="AL89" s="130"/>
      <c r="AM89" s="130">
        <v>505169.00610287709</v>
      </c>
      <c r="AN89" s="130"/>
      <c r="AO89" s="130"/>
      <c r="AP89" s="130"/>
      <c r="AQ89" s="130"/>
      <c r="AR89" s="124">
        <f t="shared" si="11"/>
        <v>505169.00610287709</v>
      </c>
      <c r="AS89" s="124">
        <f t="shared" si="8"/>
        <v>505169.00610287709</v>
      </c>
      <c r="AT89" s="212"/>
      <c r="AU89" s="132"/>
      <c r="AV89" s="200"/>
      <c r="AW89" s="133"/>
      <c r="AX89" s="115"/>
      <c r="AY89" s="134">
        <v>44469</v>
      </c>
      <c r="AZ89" s="23"/>
      <c r="BA89" s="134"/>
      <c r="BB89" s="124">
        <f t="shared" si="9"/>
        <v>505169.00610287709</v>
      </c>
      <c r="BC89" s="23"/>
    </row>
    <row r="90" spans="2:55" ht="13.15" customHeight="1" x14ac:dyDescent="0.35">
      <c r="B90" s="153" t="s">
        <v>325</v>
      </c>
      <c r="C90" s="143" t="s">
        <v>328</v>
      </c>
      <c r="D90" s="337" t="s">
        <v>329</v>
      </c>
      <c r="E90" s="138">
        <v>3741</v>
      </c>
      <c r="F90" s="194" t="s">
        <v>345</v>
      </c>
      <c r="G90" s="192" t="s">
        <v>166</v>
      </c>
      <c r="H90" s="192" t="s">
        <v>167</v>
      </c>
      <c r="I90" s="175" t="s">
        <v>168</v>
      </c>
      <c r="J90" s="140">
        <v>6272</v>
      </c>
      <c r="K90" s="118" t="s">
        <v>346</v>
      </c>
      <c r="L90" s="117" t="str">
        <f t="shared" si="2"/>
        <v>STPLZ-6272(030)</v>
      </c>
      <c r="M90" s="119" t="s">
        <v>84</v>
      </c>
      <c r="N90" s="120" t="s">
        <v>341</v>
      </c>
      <c r="O90" s="121"/>
      <c r="P90" s="121"/>
      <c r="Q90" s="122"/>
      <c r="R90" s="123"/>
      <c r="S90" s="123"/>
      <c r="T90" s="121"/>
      <c r="U90" s="121"/>
      <c r="V90" s="121">
        <v>44834</v>
      </c>
      <c r="W90" s="124">
        <f t="shared" si="3"/>
        <v>271062.34263295552</v>
      </c>
      <c r="X90" s="125"/>
      <c r="Y90" s="125"/>
      <c r="Z90" s="126">
        <f t="shared" si="4"/>
        <v>0</v>
      </c>
      <c r="AA90" s="127"/>
      <c r="AB90" s="221"/>
      <c r="AC90" s="126"/>
      <c r="AD90" s="126"/>
      <c r="AE90" s="126"/>
      <c r="AF90" s="126"/>
      <c r="AG90" s="124">
        <f t="shared" si="10"/>
        <v>0</v>
      </c>
      <c r="AH90" s="121"/>
      <c r="AI90" s="129"/>
      <c r="AJ90" s="129"/>
      <c r="AK90" s="126">
        <f t="shared" si="6"/>
        <v>0</v>
      </c>
      <c r="AL90" s="130"/>
      <c r="AM90" s="130">
        <v>271062.34263295552</v>
      </c>
      <c r="AN90" s="130"/>
      <c r="AO90" s="130"/>
      <c r="AP90" s="130"/>
      <c r="AQ90" s="130"/>
      <c r="AR90" s="124">
        <f t="shared" si="11"/>
        <v>271062.34263295552</v>
      </c>
      <c r="AS90" s="124">
        <f t="shared" si="8"/>
        <v>271062.34263295552</v>
      </c>
      <c r="AT90" s="212"/>
      <c r="AU90" s="132"/>
      <c r="AV90" s="200"/>
      <c r="AW90" s="133"/>
      <c r="AX90" s="115"/>
      <c r="AY90" s="134">
        <v>44469</v>
      </c>
      <c r="AZ90" s="23"/>
      <c r="BA90" s="134"/>
      <c r="BB90" s="124">
        <f t="shared" si="9"/>
        <v>271062.34263295552</v>
      </c>
      <c r="BC90" s="23"/>
    </row>
    <row r="91" spans="2:55" ht="13.15" customHeight="1" x14ac:dyDescent="0.35">
      <c r="B91" s="153" t="s">
        <v>325</v>
      </c>
      <c r="C91" s="143" t="s">
        <v>328</v>
      </c>
      <c r="D91" s="337" t="s">
        <v>329</v>
      </c>
      <c r="E91" s="138">
        <v>3741</v>
      </c>
      <c r="F91" s="194" t="s">
        <v>347</v>
      </c>
      <c r="G91" s="192" t="s">
        <v>166</v>
      </c>
      <c r="H91" s="192" t="s">
        <v>167</v>
      </c>
      <c r="I91" s="175" t="s">
        <v>168</v>
      </c>
      <c r="J91" s="140">
        <v>6272</v>
      </c>
      <c r="K91" s="118" t="s">
        <v>280</v>
      </c>
      <c r="L91" s="117" t="str">
        <f t="shared" si="2"/>
        <v>STPLZ-6272(031)</v>
      </c>
      <c r="M91" s="119" t="s">
        <v>84</v>
      </c>
      <c r="N91" s="120" t="s">
        <v>348</v>
      </c>
      <c r="O91" s="121"/>
      <c r="P91" s="121"/>
      <c r="Q91" s="122"/>
      <c r="R91" s="123"/>
      <c r="S91" s="123"/>
      <c r="T91" s="121"/>
      <c r="U91" s="121"/>
      <c r="V91" s="121">
        <v>44834</v>
      </c>
      <c r="W91" s="124">
        <f t="shared" si="3"/>
        <v>357315.41586748039</v>
      </c>
      <c r="X91" s="125"/>
      <c r="Y91" s="125"/>
      <c r="Z91" s="126">
        <f t="shared" si="4"/>
        <v>0</v>
      </c>
      <c r="AA91" s="127"/>
      <c r="AB91" s="221"/>
      <c r="AC91" s="126"/>
      <c r="AD91" s="126"/>
      <c r="AE91" s="126"/>
      <c r="AF91" s="126"/>
      <c r="AG91" s="124">
        <f t="shared" si="10"/>
        <v>0</v>
      </c>
      <c r="AH91" s="121"/>
      <c r="AI91" s="129"/>
      <c r="AJ91" s="129"/>
      <c r="AK91" s="126">
        <f t="shared" si="6"/>
        <v>0</v>
      </c>
      <c r="AL91" s="130"/>
      <c r="AM91" s="130">
        <v>357315.41586748039</v>
      </c>
      <c r="AN91" s="130"/>
      <c r="AO91" s="130"/>
      <c r="AP91" s="130"/>
      <c r="AQ91" s="130"/>
      <c r="AR91" s="124">
        <f t="shared" si="11"/>
        <v>357315.41586748039</v>
      </c>
      <c r="AS91" s="124">
        <f t="shared" si="8"/>
        <v>357315.41586748039</v>
      </c>
      <c r="AT91" s="212"/>
      <c r="AU91" s="132"/>
      <c r="AV91" s="200"/>
      <c r="AW91" s="133"/>
      <c r="AX91" s="115"/>
      <c r="AY91" s="134">
        <v>44469</v>
      </c>
      <c r="AZ91" s="23"/>
      <c r="BA91" s="134"/>
      <c r="BB91" s="124">
        <f t="shared" si="9"/>
        <v>357315.41586748039</v>
      </c>
      <c r="BC91" s="23"/>
    </row>
    <row r="92" spans="2:55" ht="13.15" customHeight="1" x14ac:dyDescent="0.35">
      <c r="B92" s="153" t="s">
        <v>325</v>
      </c>
      <c r="C92" s="143" t="s">
        <v>328</v>
      </c>
      <c r="D92" s="337" t="s">
        <v>329</v>
      </c>
      <c r="E92" s="138">
        <v>3741</v>
      </c>
      <c r="F92" s="194" t="s">
        <v>349</v>
      </c>
      <c r="G92" s="192" t="s">
        <v>166</v>
      </c>
      <c r="H92" s="192" t="s">
        <v>167</v>
      </c>
      <c r="I92" s="175" t="s">
        <v>168</v>
      </c>
      <c r="J92" s="140">
        <v>6272</v>
      </c>
      <c r="K92" s="118" t="s">
        <v>350</v>
      </c>
      <c r="L92" s="117" t="str">
        <f t="shared" si="2"/>
        <v>STPLZ-6272(024)</v>
      </c>
      <c r="M92" s="119" t="s">
        <v>84</v>
      </c>
      <c r="N92" s="120" t="s">
        <v>351</v>
      </c>
      <c r="O92" s="121"/>
      <c r="P92" s="121"/>
      <c r="Q92" s="122"/>
      <c r="R92" s="123"/>
      <c r="S92" s="123"/>
      <c r="T92" s="121"/>
      <c r="U92" s="121"/>
      <c r="V92" s="121">
        <v>44834</v>
      </c>
      <c r="W92" s="124">
        <f t="shared" si="3"/>
        <v>369633.97558849171</v>
      </c>
      <c r="X92" s="125"/>
      <c r="Y92" s="125"/>
      <c r="Z92" s="126">
        <f t="shared" si="4"/>
        <v>0</v>
      </c>
      <c r="AA92" s="127"/>
      <c r="AB92" s="221"/>
      <c r="AC92" s="126"/>
      <c r="AD92" s="126"/>
      <c r="AE92" s="126"/>
      <c r="AF92" s="126"/>
      <c r="AG92" s="124">
        <f t="shared" si="10"/>
        <v>0</v>
      </c>
      <c r="AH92" s="121"/>
      <c r="AI92" s="129"/>
      <c r="AJ92" s="129"/>
      <c r="AK92" s="126">
        <f t="shared" si="6"/>
        <v>0</v>
      </c>
      <c r="AL92" s="130"/>
      <c r="AM92" s="130">
        <v>369633.97558849171</v>
      </c>
      <c r="AN92" s="130"/>
      <c r="AO92" s="130"/>
      <c r="AP92" s="130"/>
      <c r="AQ92" s="130"/>
      <c r="AR92" s="124">
        <f t="shared" si="11"/>
        <v>369633.97558849171</v>
      </c>
      <c r="AS92" s="124">
        <f t="shared" si="8"/>
        <v>369633.97558849171</v>
      </c>
      <c r="AT92" s="212"/>
      <c r="AU92" s="132"/>
      <c r="AV92" s="200"/>
      <c r="AW92" s="133"/>
      <c r="AX92" s="115"/>
      <c r="AY92" s="134">
        <v>44469</v>
      </c>
      <c r="AZ92" s="23"/>
      <c r="BA92" s="134"/>
      <c r="BB92" s="124">
        <f t="shared" si="9"/>
        <v>369633.97558849171</v>
      </c>
      <c r="BC92" s="23"/>
    </row>
    <row r="93" spans="2:55" ht="13.15" customHeight="1" x14ac:dyDescent="0.35">
      <c r="B93" s="153" t="s">
        <v>325</v>
      </c>
      <c r="C93" s="143" t="s">
        <v>352</v>
      </c>
      <c r="D93" s="337" t="s">
        <v>353</v>
      </c>
      <c r="E93" s="138">
        <v>7212</v>
      </c>
      <c r="F93" s="194" t="s">
        <v>125</v>
      </c>
      <c r="G93" s="160" t="s">
        <v>81</v>
      </c>
      <c r="H93" s="139" t="s">
        <v>126</v>
      </c>
      <c r="I93" s="175"/>
      <c r="J93" s="140">
        <v>6328</v>
      </c>
      <c r="K93" s="118"/>
      <c r="L93" s="117" t="str">
        <f t="shared" si="2"/>
        <v>-6328()</v>
      </c>
      <c r="M93" s="119" t="s">
        <v>84</v>
      </c>
      <c r="N93" s="120" t="s">
        <v>354</v>
      </c>
      <c r="O93" s="121"/>
      <c r="P93" s="121"/>
      <c r="Q93" s="122"/>
      <c r="R93" s="123"/>
      <c r="S93" s="123"/>
      <c r="T93" s="121"/>
      <c r="U93" s="121"/>
      <c r="V93" s="121">
        <v>44834</v>
      </c>
      <c r="W93" s="124">
        <f t="shared" si="3"/>
        <v>5000000</v>
      </c>
      <c r="X93" s="125"/>
      <c r="Y93" s="125"/>
      <c r="Z93" s="126">
        <f t="shared" si="4"/>
        <v>0</v>
      </c>
      <c r="AA93" s="127"/>
      <c r="AB93" s="127"/>
      <c r="AC93" s="126"/>
      <c r="AD93" s="126"/>
      <c r="AE93" s="126"/>
      <c r="AF93" s="164"/>
      <c r="AG93" s="124">
        <f t="shared" si="10"/>
        <v>0</v>
      </c>
      <c r="AH93" s="121"/>
      <c r="AI93" s="129"/>
      <c r="AJ93" s="129"/>
      <c r="AK93" s="126">
        <f t="shared" si="6"/>
        <v>0</v>
      </c>
      <c r="AL93" s="130"/>
      <c r="AM93" s="130"/>
      <c r="AN93" s="130"/>
      <c r="AO93" s="130"/>
      <c r="AP93" s="130"/>
      <c r="AQ93" s="130">
        <v>5000000</v>
      </c>
      <c r="AR93" s="124">
        <f t="shared" si="11"/>
        <v>5000000</v>
      </c>
      <c r="AS93" s="124">
        <f t="shared" si="8"/>
        <v>5000000</v>
      </c>
      <c r="AT93" s="212" t="s">
        <v>355</v>
      </c>
      <c r="AU93" s="132"/>
      <c r="AV93" s="200"/>
      <c r="AW93" s="133"/>
      <c r="AX93" s="115"/>
      <c r="AY93" s="134">
        <v>44469</v>
      </c>
      <c r="AZ93" s="23"/>
      <c r="BA93" s="134"/>
      <c r="BB93" s="124">
        <f t="shared" si="9"/>
        <v>5000000</v>
      </c>
      <c r="BC93" s="23"/>
    </row>
    <row r="94" spans="2:55" ht="13.15" customHeight="1" x14ac:dyDescent="0.35">
      <c r="B94" s="153" t="s">
        <v>356</v>
      </c>
      <c r="C94" s="333" t="s">
        <v>357</v>
      </c>
      <c r="D94" s="137" t="s">
        <v>358</v>
      </c>
      <c r="E94" s="138">
        <v>6667</v>
      </c>
      <c r="F94" s="194" t="s">
        <v>80</v>
      </c>
      <c r="G94" s="160" t="s">
        <v>81</v>
      </c>
      <c r="H94" s="160" t="s">
        <v>15</v>
      </c>
      <c r="I94" s="140"/>
      <c r="J94" s="140">
        <v>5268</v>
      </c>
      <c r="K94" s="118" t="s">
        <v>246</v>
      </c>
      <c r="L94" s="117" t="str">
        <f t="shared" si="2"/>
        <v>-5268(022)</v>
      </c>
      <c r="M94" s="222" t="s">
        <v>84</v>
      </c>
      <c r="N94" s="196" t="s">
        <v>359</v>
      </c>
      <c r="O94" s="121"/>
      <c r="P94" s="121"/>
      <c r="Q94" s="145"/>
      <c r="R94" s="121"/>
      <c r="S94" s="121">
        <v>44652</v>
      </c>
      <c r="T94" s="121">
        <v>44071</v>
      </c>
      <c r="U94" s="121">
        <v>44561</v>
      </c>
      <c r="V94" s="121">
        <v>44592</v>
      </c>
      <c r="W94" s="124">
        <f t="shared" si="3"/>
        <v>467000</v>
      </c>
      <c r="X94" s="163"/>
      <c r="Y94" s="125"/>
      <c r="Z94" s="126">
        <f t="shared" si="4"/>
        <v>0</v>
      </c>
      <c r="AA94" s="127"/>
      <c r="AB94" s="126"/>
      <c r="AC94" s="126"/>
      <c r="AD94" s="126"/>
      <c r="AE94" s="126"/>
      <c r="AF94" s="126"/>
      <c r="AG94" s="124">
        <f t="shared" si="10"/>
        <v>0</v>
      </c>
      <c r="AH94" s="145"/>
      <c r="AI94" s="129">
        <v>467000</v>
      </c>
      <c r="AJ94" s="129"/>
      <c r="AK94" s="126">
        <f t="shared" si="6"/>
        <v>467000</v>
      </c>
      <c r="AL94" s="130"/>
      <c r="AM94" s="129"/>
      <c r="AN94" s="130"/>
      <c r="AO94" s="130"/>
      <c r="AP94" s="130"/>
      <c r="AQ94" s="130"/>
      <c r="AR94" s="124">
        <f t="shared" si="11"/>
        <v>467000</v>
      </c>
      <c r="AS94" s="124">
        <f t="shared" si="8"/>
        <v>467000</v>
      </c>
      <c r="AT94" s="223" t="s">
        <v>360</v>
      </c>
      <c r="AU94" s="224"/>
      <c r="AV94" s="225"/>
      <c r="AW94" s="151"/>
      <c r="AX94" s="115"/>
      <c r="AY94" s="134">
        <v>44469</v>
      </c>
      <c r="AZ94" s="23"/>
      <c r="BA94" s="134"/>
      <c r="BB94" s="124">
        <f t="shared" si="9"/>
        <v>467000</v>
      </c>
    </row>
    <row r="95" spans="2:55" ht="13.4" customHeight="1" x14ac:dyDescent="0.35">
      <c r="B95" s="153" t="s">
        <v>356</v>
      </c>
      <c r="C95" s="143" t="s">
        <v>361</v>
      </c>
      <c r="D95" s="137"/>
      <c r="E95" s="335">
        <v>7292</v>
      </c>
      <c r="F95" s="194" t="s">
        <v>102</v>
      </c>
      <c r="G95" s="160" t="s">
        <v>81</v>
      </c>
      <c r="H95" s="160" t="s">
        <v>15</v>
      </c>
      <c r="I95" s="140"/>
      <c r="J95" s="140">
        <v>5171</v>
      </c>
      <c r="K95" s="141"/>
      <c r="L95" s="117" t="str">
        <f t="shared" si="2"/>
        <v>-5171()</v>
      </c>
      <c r="M95" s="195" t="s">
        <v>84</v>
      </c>
      <c r="N95" s="143" t="s">
        <v>362</v>
      </c>
      <c r="O95" s="122"/>
      <c r="P95" s="122"/>
      <c r="Q95" s="122"/>
      <c r="R95" s="123"/>
      <c r="S95" s="123">
        <v>44866</v>
      </c>
      <c r="T95" s="121">
        <v>44652</v>
      </c>
      <c r="U95" s="121">
        <v>44805</v>
      </c>
      <c r="V95" s="121">
        <v>44834</v>
      </c>
      <c r="W95" s="124">
        <f t="shared" si="3"/>
        <v>200000</v>
      </c>
      <c r="X95" s="146"/>
      <c r="Y95" s="147"/>
      <c r="Z95" s="126">
        <f t="shared" si="4"/>
        <v>0</v>
      </c>
      <c r="AA95" s="197"/>
      <c r="AB95" s="197"/>
      <c r="AC95" s="147"/>
      <c r="AD95" s="147"/>
      <c r="AE95" s="147"/>
      <c r="AF95" s="147"/>
      <c r="AG95" s="124">
        <f t="shared" si="10"/>
        <v>0</v>
      </c>
      <c r="AH95" s="121"/>
      <c r="AI95" s="147">
        <v>200000</v>
      </c>
      <c r="AJ95" s="147"/>
      <c r="AK95" s="126">
        <f t="shared" si="6"/>
        <v>200000</v>
      </c>
      <c r="AL95" s="147"/>
      <c r="AM95" s="147"/>
      <c r="AN95" s="171"/>
      <c r="AO95" s="226"/>
      <c r="AP95" s="227"/>
      <c r="AQ95" s="226"/>
      <c r="AR95" s="124">
        <f t="shared" si="11"/>
        <v>200000</v>
      </c>
      <c r="AS95" s="124">
        <f t="shared" si="8"/>
        <v>200000</v>
      </c>
      <c r="AT95" s="223" t="s">
        <v>363</v>
      </c>
      <c r="AU95" s="228"/>
      <c r="AV95" s="207"/>
      <c r="AW95" s="133"/>
      <c r="AX95" s="115"/>
      <c r="AY95" s="134">
        <v>44469</v>
      </c>
      <c r="AZ95" s="23"/>
      <c r="BA95" s="134"/>
      <c r="BB95" s="124">
        <f t="shared" si="9"/>
        <v>200000</v>
      </c>
    </row>
    <row r="96" spans="2:55" ht="13.4" customHeight="1" x14ac:dyDescent="0.35">
      <c r="B96" s="153" t="s">
        <v>356</v>
      </c>
      <c r="C96" s="143" t="s">
        <v>364</v>
      </c>
      <c r="D96" s="137" t="s">
        <v>365</v>
      </c>
      <c r="E96" s="335">
        <v>7235</v>
      </c>
      <c r="F96" s="194" t="s">
        <v>102</v>
      </c>
      <c r="G96" s="160" t="s">
        <v>81</v>
      </c>
      <c r="H96" s="160" t="s">
        <v>15</v>
      </c>
      <c r="I96" s="140"/>
      <c r="J96" s="140">
        <v>5029</v>
      </c>
      <c r="K96" s="141"/>
      <c r="L96" s="117" t="str">
        <f t="shared" si="2"/>
        <v>-5029()</v>
      </c>
      <c r="M96" s="119" t="s">
        <v>84</v>
      </c>
      <c r="N96" s="143" t="s">
        <v>366</v>
      </c>
      <c r="O96" s="121"/>
      <c r="P96" s="121"/>
      <c r="Q96" s="122"/>
      <c r="R96" s="145"/>
      <c r="S96" s="145">
        <v>44774</v>
      </c>
      <c r="T96" s="121">
        <v>44469</v>
      </c>
      <c r="U96" s="121">
        <v>44650</v>
      </c>
      <c r="V96" s="121">
        <v>44834</v>
      </c>
      <c r="W96" s="124">
        <f>AS96</f>
        <v>755000</v>
      </c>
      <c r="X96" s="146"/>
      <c r="Y96" s="147"/>
      <c r="Z96" s="126">
        <f t="shared" ref="Z96:Z159" si="13">X96+Y96</f>
        <v>0</v>
      </c>
      <c r="AA96" s="127"/>
      <c r="AB96" s="127"/>
      <c r="AC96" s="147"/>
      <c r="AD96" s="147"/>
      <c r="AE96" s="147"/>
      <c r="AF96" s="147"/>
      <c r="AG96" s="124">
        <f t="shared" si="10"/>
        <v>0</v>
      </c>
      <c r="AH96" s="121"/>
      <c r="AI96" s="171">
        <v>755000</v>
      </c>
      <c r="AJ96" s="171"/>
      <c r="AK96" s="126">
        <f t="shared" ref="AK96:AK159" si="14">AI96+AJ96</f>
        <v>755000</v>
      </c>
      <c r="AL96" s="171"/>
      <c r="AM96" s="171"/>
      <c r="AN96" s="171"/>
      <c r="AO96" s="229"/>
      <c r="AP96" s="229"/>
      <c r="AQ96" s="229"/>
      <c r="AR96" s="124">
        <f t="shared" si="11"/>
        <v>755000</v>
      </c>
      <c r="AS96" s="124">
        <f t="shared" ref="AS96:AS159" si="15">AR96-AG96</f>
        <v>755000</v>
      </c>
      <c r="AT96" s="223"/>
      <c r="AU96" s="228"/>
      <c r="AV96" s="207"/>
      <c r="AW96" s="133"/>
      <c r="AX96" s="115"/>
      <c r="AY96" s="134">
        <v>44469</v>
      </c>
      <c r="AZ96" s="23"/>
      <c r="BA96" s="134"/>
      <c r="BB96" s="124">
        <f t="shared" ref="BB96:BB159" si="16">AR96</f>
        <v>755000</v>
      </c>
      <c r="BC96" s="23"/>
    </row>
    <row r="97" spans="2:55" ht="13.4" customHeight="1" x14ac:dyDescent="0.35">
      <c r="B97" s="153" t="s">
        <v>356</v>
      </c>
      <c r="C97" s="143" t="s">
        <v>367</v>
      </c>
      <c r="D97" s="137" t="s">
        <v>368</v>
      </c>
      <c r="E97" s="335">
        <v>7276</v>
      </c>
      <c r="F97" s="194" t="s">
        <v>102</v>
      </c>
      <c r="G97" s="160" t="s">
        <v>81</v>
      </c>
      <c r="H97" s="160" t="s">
        <v>15</v>
      </c>
      <c r="I97" s="140" t="s">
        <v>82</v>
      </c>
      <c r="J97" s="140">
        <v>5935</v>
      </c>
      <c r="K97" s="141" t="s">
        <v>369</v>
      </c>
      <c r="L97" s="117" t="str">
        <f t="shared" si="2"/>
        <v>STPL-5935(087)</v>
      </c>
      <c r="M97" s="119" t="s">
        <v>144</v>
      </c>
      <c r="N97" s="194" t="s">
        <v>370</v>
      </c>
      <c r="O97" s="121"/>
      <c r="P97" s="121"/>
      <c r="Q97" s="218" t="s">
        <v>206</v>
      </c>
      <c r="R97" s="210">
        <v>44477</v>
      </c>
      <c r="S97" s="145"/>
      <c r="T97" s="121">
        <v>44454</v>
      </c>
      <c r="U97" s="121">
        <v>44485</v>
      </c>
      <c r="V97" s="121">
        <v>44834</v>
      </c>
      <c r="W97" s="124">
        <f t="shared" ref="W97:W160" si="17">AS97</f>
        <v>210000</v>
      </c>
      <c r="X97" s="146"/>
      <c r="Y97" s="147"/>
      <c r="Z97" s="126">
        <f t="shared" si="13"/>
        <v>0</v>
      </c>
      <c r="AA97" s="127"/>
      <c r="AB97" s="127"/>
      <c r="AC97" s="147"/>
      <c r="AD97" s="147"/>
      <c r="AE97" s="147"/>
      <c r="AF97" s="147"/>
      <c r="AG97" s="124">
        <f t="shared" si="10"/>
        <v>0</v>
      </c>
      <c r="AH97" s="121"/>
      <c r="AI97" s="171">
        <v>210000</v>
      </c>
      <c r="AJ97" s="171"/>
      <c r="AK97" s="126">
        <f t="shared" si="14"/>
        <v>210000</v>
      </c>
      <c r="AL97" s="171"/>
      <c r="AM97" s="171"/>
      <c r="AN97" s="171"/>
      <c r="AO97" s="229"/>
      <c r="AP97" s="229"/>
      <c r="AQ97" s="229"/>
      <c r="AR97" s="124">
        <f t="shared" si="11"/>
        <v>210000</v>
      </c>
      <c r="AS97" s="124">
        <f t="shared" si="15"/>
        <v>210000</v>
      </c>
      <c r="AT97" s="223"/>
      <c r="AU97" s="228"/>
      <c r="AV97" s="207"/>
      <c r="AW97" s="133"/>
      <c r="AX97" s="115"/>
      <c r="AY97" s="134">
        <v>44469</v>
      </c>
      <c r="AZ97" s="23"/>
      <c r="BA97" s="134"/>
      <c r="BB97" s="124">
        <f t="shared" si="16"/>
        <v>210000</v>
      </c>
      <c r="BC97" s="23"/>
    </row>
    <row r="98" spans="2:55" ht="13.4" customHeight="1" x14ac:dyDescent="0.35">
      <c r="B98" s="153" t="s">
        <v>356</v>
      </c>
      <c r="C98" s="143" t="s">
        <v>367</v>
      </c>
      <c r="D98" s="137" t="s">
        <v>368</v>
      </c>
      <c r="E98" s="335">
        <v>7276</v>
      </c>
      <c r="F98" s="194" t="s">
        <v>102</v>
      </c>
      <c r="G98" s="160" t="s">
        <v>81</v>
      </c>
      <c r="H98" s="160" t="s">
        <v>15</v>
      </c>
      <c r="I98" s="140"/>
      <c r="J98" s="140">
        <v>5935</v>
      </c>
      <c r="K98" s="141"/>
      <c r="L98" s="117" t="str">
        <f t="shared" si="2"/>
        <v>-5935()</v>
      </c>
      <c r="M98" s="119" t="s">
        <v>84</v>
      </c>
      <c r="N98" s="194" t="s">
        <v>370</v>
      </c>
      <c r="O98" s="121"/>
      <c r="P98" s="121"/>
      <c r="Q98" s="122"/>
      <c r="R98" s="145"/>
      <c r="S98" s="145">
        <v>44880</v>
      </c>
      <c r="T98" s="121">
        <v>44454</v>
      </c>
      <c r="U98" s="121">
        <v>44805</v>
      </c>
      <c r="V98" s="121">
        <v>44834</v>
      </c>
      <c r="W98" s="124">
        <f t="shared" si="17"/>
        <v>1209000</v>
      </c>
      <c r="X98" s="146"/>
      <c r="Y98" s="147"/>
      <c r="Z98" s="126">
        <f t="shared" si="13"/>
        <v>0</v>
      </c>
      <c r="AA98" s="127"/>
      <c r="AB98" s="127"/>
      <c r="AC98" s="147"/>
      <c r="AD98" s="147"/>
      <c r="AE98" s="147"/>
      <c r="AF98" s="147"/>
      <c r="AG98" s="124">
        <f t="shared" si="10"/>
        <v>0</v>
      </c>
      <c r="AH98" s="121"/>
      <c r="AI98" s="171">
        <v>1209000</v>
      </c>
      <c r="AJ98" s="171"/>
      <c r="AK98" s="126">
        <f t="shared" si="14"/>
        <v>1209000</v>
      </c>
      <c r="AL98" s="171"/>
      <c r="AM98" s="171"/>
      <c r="AN98" s="171"/>
      <c r="AO98" s="229"/>
      <c r="AP98" s="229"/>
      <c r="AQ98" s="229"/>
      <c r="AR98" s="124">
        <f t="shared" si="11"/>
        <v>1209000</v>
      </c>
      <c r="AS98" s="124">
        <f t="shared" si="15"/>
        <v>1209000</v>
      </c>
      <c r="AT98" s="223"/>
      <c r="AU98" s="228"/>
      <c r="AV98" s="207"/>
      <c r="AW98" s="133"/>
      <c r="AX98" s="115"/>
      <c r="AY98" s="134">
        <v>44469</v>
      </c>
      <c r="AZ98" s="23"/>
      <c r="BA98" s="134"/>
      <c r="BB98" s="124">
        <f t="shared" si="16"/>
        <v>1209000</v>
      </c>
      <c r="BC98" s="23"/>
    </row>
    <row r="99" spans="2:55" ht="13.4" customHeight="1" x14ac:dyDescent="0.35">
      <c r="B99" s="153" t="s">
        <v>356</v>
      </c>
      <c r="C99" s="143" t="s">
        <v>371</v>
      </c>
      <c r="D99" s="137" t="s">
        <v>372</v>
      </c>
      <c r="E99" s="335">
        <v>2561</v>
      </c>
      <c r="F99" s="194" t="s">
        <v>373</v>
      </c>
      <c r="G99" s="116" t="s">
        <v>20</v>
      </c>
      <c r="H99" s="116" t="s">
        <v>109</v>
      </c>
      <c r="I99" s="140"/>
      <c r="J99" s="140">
        <v>6419</v>
      </c>
      <c r="K99" s="141"/>
      <c r="L99" s="117" t="str">
        <f t="shared" si="2"/>
        <v>-6419()</v>
      </c>
      <c r="M99" s="119" t="s">
        <v>84</v>
      </c>
      <c r="N99" s="143" t="s">
        <v>374</v>
      </c>
      <c r="O99" s="121" t="s">
        <v>111</v>
      </c>
      <c r="P99" s="121">
        <v>44224</v>
      </c>
      <c r="Q99" s="122"/>
      <c r="R99" s="145"/>
      <c r="S99" s="145">
        <v>44362</v>
      </c>
      <c r="T99" s="121">
        <v>43236</v>
      </c>
      <c r="U99" s="121"/>
      <c r="V99" s="121">
        <v>43861</v>
      </c>
      <c r="W99" s="124">
        <f t="shared" si="17"/>
        <v>2044000</v>
      </c>
      <c r="X99" s="147"/>
      <c r="Y99" s="147"/>
      <c r="Z99" s="126">
        <f t="shared" si="13"/>
        <v>0</v>
      </c>
      <c r="AA99" s="127"/>
      <c r="AB99" s="127"/>
      <c r="AC99" s="158"/>
      <c r="AD99" s="147"/>
      <c r="AE99" s="147"/>
      <c r="AF99" s="147"/>
      <c r="AG99" s="124">
        <f t="shared" si="10"/>
        <v>0</v>
      </c>
      <c r="AH99" s="121"/>
      <c r="AI99" s="171"/>
      <c r="AJ99" s="171"/>
      <c r="AK99" s="126">
        <f t="shared" si="14"/>
        <v>0</v>
      </c>
      <c r="AL99" s="171"/>
      <c r="AM99" s="171"/>
      <c r="AN99" s="171">
        <v>2044000</v>
      </c>
      <c r="AO99" s="229"/>
      <c r="AP99" s="229"/>
      <c r="AQ99" s="229"/>
      <c r="AR99" s="124">
        <f t="shared" si="11"/>
        <v>2044000</v>
      </c>
      <c r="AS99" s="124">
        <f t="shared" si="15"/>
        <v>2044000</v>
      </c>
      <c r="AT99" s="223"/>
      <c r="AU99" s="228"/>
      <c r="AV99" s="207"/>
      <c r="AW99" s="133"/>
      <c r="AX99" s="115"/>
      <c r="AY99" s="134">
        <v>44074</v>
      </c>
      <c r="AZ99" s="23"/>
      <c r="BA99" s="134"/>
      <c r="BB99" s="124">
        <f t="shared" si="16"/>
        <v>2044000</v>
      </c>
      <c r="BC99" s="23"/>
    </row>
    <row r="100" spans="2:55" ht="13.4" customHeight="1" x14ac:dyDescent="0.35">
      <c r="B100" s="153" t="s">
        <v>356</v>
      </c>
      <c r="C100" s="143" t="s">
        <v>371</v>
      </c>
      <c r="D100" s="137" t="s">
        <v>375</v>
      </c>
      <c r="E100" s="335">
        <v>4253</v>
      </c>
      <c r="F100" s="194" t="s">
        <v>376</v>
      </c>
      <c r="G100" s="116" t="s">
        <v>20</v>
      </c>
      <c r="H100" s="116" t="s">
        <v>109</v>
      </c>
      <c r="I100" s="140"/>
      <c r="J100" s="140">
        <v>6419</v>
      </c>
      <c r="K100" s="141"/>
      <c r="L100" s="117" t="str">
        <f t="shared" si="2"/>
        <v>-6419()</v>
      </c>
      <c r="M100" s="119" t="s">
        <v>74</v>
      </c>
      <c r="N100" s="143" t="s">
        <v>377</v>
      </c>
      <c r="O100" s="121"/>
      <c r="P100" s="121"/>
      <c r="Q100" s="122"/>
      <c r="R100" s="145"/>
      <c r="S100" s="145"/>
      <c r="T100" s="121"/>
      <c r="U100" s="121"/>
      <c r="V100" s="121">
        <v>44742</v>
      </c>
      <c r="W100" s="124">
        <f t="shared" si="17"/>
        <v>3217000</v>
      </c>
      <c r="X100" s="147"/>
      <c r="Y100" s="147"/>
      <c r="Z100" s="126">
        <f t="shared" si="13"/>
        <v>0</v>
      </c>
      <c r="AA100" s="127"/>
      <c r="AB100" s="127"/>
      <c r="AC100" s="158"/>
      <c r="AD100" s="147"/>
      <c r="AE100" s="147"/>
      <c r="AF100" s="147"/>
      <c r="AG100" s="124">
        <f t="shared" si="10"/>
        <v>0</v>
      </c>
      <c r="AH100" s="121"/>
      <c r="AI100" s="171"/>
      <c r="AJ100" s="171"/>
      <c r="AK100" s="126">
        <f t="shared" si="14"/>
        <v>0</v>
      </c>
      <c r="AL100" s="171"/>
      <c r="AM100" s="171"/>
      <c r="AN100" s="171">
        <v>3217000</v>
      </c>
      <c r="AO100" s="229"/>
      <c r="AP100" s="229"/>
      <c r="AQ100" s="229"/>
      <c r="AR100" s="124">
        <f t="shared" si="11"/>
        <v>3217000</v>
      </c>
      <c r="AS100" s="124">
        <f t="shared" si="15"/>
        <v>3217000</v>
      </c>
      <c r="AT100" s="223" t="s">
        <v>378</v>
      </c>
      <c r="AU100" s="228"/>
      <c r="AV100" s="207"/>
      <c r="AW100" s="133"/>
      <c r="AX100" s="115"/>
      <c r="AY100" s="134">
        <v>44469</v>
      </c>
      <c r="AZ100" s="23"/>
      <c r="BA100" s="134"/>
      <c r="BB100" s="124">
        <f t="shared" si="16"/>
        <v>3217000</v>
      </c>
      <c r="BC100" s="23"/>
    </row>
    <row r="101" spans="2:55" ht="13.4" customHeight="1" x14ac:dyDescent="0.35">
      <c r="B101" s="328" t="s">
        <v>356</v>
      </c>
      <c r="C101" s="143" t="s">
        <v>379</v>
      </c>
      <c r="D101" s="137" t="s">
        <v>88</v>
      </c>
      <c r="E101" s="335">
        <v>6991</v>
      </c>
      <c r="F101" s="194" t="s">
        <v>89</v>
      </c>
      <c r="G101" s="165" t="s">
        <v>90</v>
      </c>
      <c r="H101" s="165" t="s">
        <v>58</v>
      </c>
      <c r="I101" s="140" t="s">
        <v>91</v>
      </c>
      <c r="J101" s="140">
        <v>5177</v>
      </c>
      <c r="K101" s="141" t="s">
        <v>284</v>
      </c>
      <c r="L101" s="117" t="str">
        <f t="shared" si="2"/>
        <v>HSIPL-5177(043)</v>
      </c>
      <c r="M101" s="119" t="s">
        <v>84</v>
      </c>
      <c r="N101" s="143" t="s">
        <v>380</v>
      </c>
      <c r="O101" s="121"/>
      <c r="P101" s="121"/>
      <c r="Q101" s="218" t="s">
        <v>206</v>
      </c>
      <c r="R101" s="210">
        <v>44477</v>
      </c>
      <c r="S101" s="145">
        <v>44270</v>
      </c>
      <c r="T101" s="121">
        <v>43684</v>
      </c>
      <c r="U101" s="121"/>
      <c r="V101" s="121">
        <v>44742</v>
      </c>
      <c r="W101" s="124">
        <f t="shared" si="17"/>
        <v>204800</v>
      </c>
      <c r="X101" s="147"/>
      <c r="Y101" s="147"/>
      <c r="Z101" s="126">
        <f t="shared" si="13"/>
        <v>0</v>
      </c>
      <c r="AA101" s="166"/>
      <c r="AB101" s="127"/>
      <c r="AC101" s="147"/>
      <c r="AD101" s="147"/>
      <c r="AE101" s="147"/>
      <c r="AF101" s="147"/>
      <c r="AG101" s="124">
        <f t="shared" si="10"/>
        <v>0</v>
      </c>
      <c r="AH101" s="121"/>
      <c r="AI101" s="171"/>
      <c r="AJ101" s="171"/>
      <c r="AK101" s="126">
        <f t="shared" si="14"/>
        <v>0</v>
      </c>
      <c r="AL101" s="171">
        <v>204800</v>
      </c>
      <c r="AM101" s="171"/>
      <c r="AN101" s="171"/>
      <c r="AO101" s="229"/>
      <c r="AP101" s="229"/>
      <c r="AQ101" s="229"/>
      <c r="AR101" s="124">
        <f t="shared" si="11"/>
        <v>204800</v>
      </c>
      <c r="AS101" s="124">
        <f t="shared" si="15"/>
        <v>204800</v>
      </c>
      <c r="AT101" s="223"/>
      <c r="AU101" s="228"/>
      <c r="AV101" s="207"/>
      <c r="AW101" s="133"/>
      <c r="AX101" s="115"/>
      <c r="AY101" s="134">
        <v>44074</v>
      </c>
      <c r="AZ101" s="23"/>
      <c r="BA101" s="134"/>
      <c r="BB101" s="124">
        <f t="shared" si="16"/>
        <v>204800</v>
      </c>
    </row>
    <row r="102" spans="2:55" ht="13.15" customHeight="1" x14ac:dyDescent="0.35">
      <c r="B102" s="328" t="s">
        <v>356</v>
      </c>
      <c r="C102" s="143" t="s">
        <v>379</v>
      </c>
      <c r="D102" s="137" t="s">
        <v>381</v>
      </c>
      <c r="E102" s="138">
        <v>6663</v>
      </c>
      <c r="F102" s="194" t="s">
        <v>187</v>
      </c>
      <c r="G102" s="139" t="s">
        <v>81</v>
      </c>
      <c r="H102" s="139" t="s">
        <v>16</v>
      </c>
      <c r="I102" s="140"/>
      <c r="J102" s="140">
        <v>5177</v>
      </c>
      <c r="K102" s="141" t="s">
        <v>382</v>
      </c>
      <c r="L102" s="117" t="str">
        <f t="shared" ref="L102:L165" si="18">CONCATENATE(I102,"-",J102,"(",K102,")")</f>
        <v>-5177(040)</v>
      </c>
      <c r="M102" s="142" t="s">
        <v>84</v>
      </c>
      <c r="N102" s="143" t="s">
        <v>383</v>
      </c>
      <c r="O102" s="121"/>
      <c r="P102" s="121"/>
      <c r="Q102" s="144"/>
      <c r="R102" s="145"/>
      <c r="S102" s="145">
        <v>44682</v>
      </c>
      <c r="T102" s="134">
        <v>43336</v>
      </c>
      <c r="U102" s="134">
        <v>44682</v>
      </c>
      <c r="V102" s="121">
        <v>44592</v>
      </c>
      <c r="W102" s="124">
        <f t="shared" si="17"/>
        <v>875000</v>
      </c>
      <c r="X102" s="147"/>
      <c r="Y102" s="146"/>
      <c r="Z102" s="126">
        <f t="shared" si="13"/>
        <v>0</v>
      </c>
      <c r="AA102" s="148"/>
      <c r="AB102" s="147"/>
      <c r="AC102" s="147"/>
      <c r="AD102" s="147"/>
      <c r="AE102" s="147"/>
      <c r="AF102" s="147"/>
      <c r="AG102" s="124">
        <f t="shared" si="10"/>
        <v>0</v>
      </c>
      <c r="AH102" s="145"/>
      <c r="AI102" s="147"/>
      <c r="AJ102" s="147">
        <v>875000</v>
      </c>
      <c r="AK102" s="126">
        <f t="shared" si="14"/>
        <v>875000</v>
      </c>
      <c r="AL102" s="147"/>
      <c r="AM102" s="147"/>
      <c r="AN102" s="147"/>
      <c r="AO102" s="147"/>
      <c r="AP102" s="147"/>
      <c r="AQ102" s="147"/>
      <c r="AR102" s="124">
        <f t="shared" si="11"/>
        <v>875000</v>
      </c>
      <c r="AS102" s="124">
        <f t="shared" si="15"/>
        <v>875000</v>
      </c>
      <c r="AT102" s="227"/>
      <c r="AU102" s="149"/>
      <c r="AV102" s="150"/>
      <c r="AW102" s="151"/>
      <c r="AX102" s="115"/>
      <c r="AY102" s="134">
        <v>44469</v>
      </c>
      <c r="AZ102" s="23"/>
      <c r="BA102" s="134"/>
      <c r="BB102" s="124">
        <f t="shared" si="16"/>
        <v>875000</v>
      </c>
      <c r="BC102" s="23"/>
    </row>
    <row r="103" spans="2:55" ht="13.15" customHeight="1" x14ac:dyDescent="0.35">
      <c r="B103" s="328" t="s">
        <v>356</v>
      </c>
      <c r="C103" s="143" t="s">
        <v>379</v>
      </c>
      <c r="D103" s="137" t="s">
        <v>381</v>
      </c>
      <c r="E103" s="138">
        <v>6663</v>
      </c>
      <c r="F103" s="194" t="s">
        <v>102</v>
      </c>
      <c r="G103" s="139" t="s">
        <v>81</v>
      </c>
      <c r="H103" s="139" t="s">
        <v>15</v>
      </c>
      <c r="I103" s="140"/>
      <c r="J103" s="140">
        <v>5177</v>
      </c>
      <c r="K103" s="141" t="s">
        <v>382</v>
      </c>
      <c r="L103" s="117" t="str">
        <f t="shared" si="18"/>
        <v>-5177(040)</v>
      </c>
      <c r="M103" s="142" t="s">
        <v>84</v>
      </c>
      <c r="N103" s="143" t="s">
        <v>383</v>
      </c>
      <c r="O103" s="121"/>
      <c r="P103" s="121"/>
      <c r="Q103" s="144"/>
      <c r="R103" s="145"/>
      <c r="S103" s="145">
        <v>44682</v>
      </c>
      <c r="T103" s="134">
        <v>43336</v>
      </c>
      <c r="U103" s="134">
        <v>44682</v>
      </c>
      <c r="V103" s="121">
        <v>44834</v>
      </c>
      <c r="W103" s="124">
        <f t="shared" si="17"/>
        <v>2120000</v>
      </c>
      <c r="X103" s="146"/>
      <c r="Y103" s="147"/>
      <c r="Z103" s="126">
        <f t="shared" si="13"/>
        <v>0</v>
      </c>
      <c r="AA103" s="148"/>
      <c r="AB103" s="147"/>
      <c r="AC103" s="147"/>
      <c r="AD103" s="147"/>
      <c r="AE103" s="147"/>
      <c r="AF103" s="147"/>
      <c r="AG103" s="124">
        <f t="shared" si="10"/>
        <v>0</v>
      </c>
      <c r="AH103" s="145"/>
      <c r="AI103" s="147">
        <v>2120000</v>
      </c>
      <c r="AJ103" s="147"/>
      <c r="AK103" s="126">
        <f t="shared" si="14"/>
        <v>2120000</v>
      </c>
      <c r="AL103" s="147"/>
      <c r="AM103" s="147"/>
      <c r="AN103" s="147"/>
      <c r="AO103" s="147"/>
      <c r="AP103" s="147"/>
      <c r="AQ103" s="147"/>
      <c r="AR103" s="124">
        <f t="shared" si="11"/>
        <v>2120000</v>
      </c>
      <c r="AS103" s="124">
        <f t="shared" si="15"/>
        <v>2120000</v>
      </c>
      <c r="AT103" s="227"/>
      <c r="AU103" s="149"/>
      <c r="AV103" s="150"/>
      <c r="AW103" s="151"/>
      <c r="AX103" s="115"/>
      <c r="AY103" s="134">
        <v>44469</v>
      </c>
      <c r="AZ103" s="23"/>
      <c r="BA103" s="134"/>
      <c r="BB103" s="124">
        <f t="shared" si="16"/>
        <v>2120000</v>
      </c>
      <c r="BC103" s="23"/>
    </row>
    <row r="104" spans="2:55" ht="13.15" customHeight="1" x14ac:dyDescent="0.35">
      <c r="B104" s="328" t="s">
        <v>356</v>
      </c>
      <c r="C104" s="143" t="s">
        <v>379</v>
      </c>
      <c r="D104" s="137"/>
      <c r="E104" s="138">
        <v>6663</v>
      </c>
      <c r="F104" s="194" t="s">
        <v>102</v>
      </c>
      <c r="G104" s="139" t="s">
        <v>81</v>
      </c>
      <c r="H104" s="139" t="s">
        <v>15</v>
      </c>
      <c r="I104" s="140"/>
      <c r="J104" s="140">
        <v>5177</v>
      </c>
      <c r="K104" s="141"/>
      <c r="L104" s="117" t="str">
        <f t="shared" si="18"/>
        <v>-5177()</v>
      </c>
      <c r="M104" s="142" t="s">
        <v>144</v>
      </c>
      <c r="N104" s="143" t="s">
        <v>384</v>
      </c>
      <c r="O104" s="121"/>
      <c r="P104" s="121"/>
      <c r="Q104" s="144"/>
      <c r="R104" s="145"/>
      <c r="S104" s="145">
        <v>44562</v>
      </c>
      <c r="T104" s="134">
        <v>44621</v>
      </c>
      <c r="U104" s="134">
        <v>44805</v>
      </c>
      <c r="V104" s="121">
        <v>44834</v>
      </c>
      <c r="W104" s="124">
        <f t="shared" si="17"/>
        <v>49924</v>
      </c>
      <c r="X104" s="146"/>
      <c r="Y104" s="147"/>
      <c r="Z104" s="126">
        <f t="shared" si="13"/>
        <v>0</v>
      </c>
      <c r="AA104" s="148"/>
      <c r="AB104" s="147"/>
      <c r="AC104" s="147"/>
      <c r="AD104" s="147"/>
      <c r="AE104" s="147"/>
      <c r="AF104" s="147"/>
      <c r="AG104" s="124">
        <f t="shared" si="10"/>
        <v>0</v>
      </c>
      <c r="AH104" s="145"/>
      <c r="AI104" s="147">
        <v>49924</v>
      </c>
      <c r="AJ104" s="147"/>
      <c r="AK104" s="126">
        <f t="shared" si="14"/>
        <v>49924</v>
      </c>
      <c r="AL104" s="147"/>
      <c r="AM104" s="147"/>
      <c r="AN104" s="147"/>
      <c r="AO104" s="147"/>
      <c r="AP104" s="147"/>
      <c r="AQ104" s="147"/>
      <c r="AR104" s="124">
        <f t="shared" si="11"/>
        <v>49924</v>
      </c>
      <c r="AS104" s="124">
        <f t="shared" si="15"/>
        <v>49924</v>
      </c>
      <c r="AT104" s="167" t="s">
        <v>385</v>
      </c>
      <c r="AU104" s="149"/>
      <c r="AV104" s="150"/>
      <c r="AW104" s="151"/>
      <c r="AX104" s="115"/>
      <c r="AY104" s="134">
        <v>44469</v>
      </c>
      <c r="AZ104" s="23"/>
      <c r="BA104" s="134"/>
      <c r="BB104" s="124">
        <f t="shared" si="16"/>
        <v>49924</v>
      </c>
      <c r="BC104" s="23"/>
    </row>
    <row r="105" spans="2:55" ht="13.15" customHeight="1" x14ac:dyDescent="0.35">
      <c r="B105" s="328" t="s">
        <v>356</v>
      </c>
      <c r="C105" s="143" t="s">
        <v>379</v>
      </c>
      <c r="D105" s="137"/>
      <c r="E105" s="138">
        <v>6663</v>
      </c>
      <c r="F105" s="194" t="s">
        <v>125</v>
      </c>
      <c r="G105" s="139" t="s">
        <v>81</v>
      </c>
      <c r="H105" s="139" t="s">
        <v>126</v>
      </c>
      <c r="I105" s="140"/>
      <c r="J105" s="140">
        <v>5177</v>
      </c>
      <c r="K105" s="141"/>
      <c r="L105" s="117" t="str">
        <f t="shared" si="18"/>
        <v>-5177()</v>
      </c>
      <c r="M105" s="142" t="s">
        <v>84</v>
      </c>
      <c r="N105" s="143" t="s">
        <v>384</v>
      </c>
      <c r="O105" s="121"/>
      <c r="P105" s="121"/>
      <c r="Q105" s="144"/>
      <c r="R105" s="145"/>
      <c r="S105" s="145">
        <v>44562</v>
      </c>
      <c r="T105" s="134">
        <v>44621</v>
      </c>
      <c r="U105" s="134">
        <v>44805</v>
      </c>
      <c r="V105" s="121">
        <v>44834</v>
      </c>
      <c r="W105" s="124">
        <f t="shared" si="17"/>
        <v>430076</v>
      </c>
      <c r="X105" s="147"/>
      <c r="Y105" s="147"/>
      <c r="Z105" s="126">
        <f t="shared" si="13"/>
        <v>0</v>
      </c>
      <c r="AA105" s="148"/>
      <c r="AB105" s="147"/>
      <c r="AC105" s="147"/>
      <c r="AD105" s="147"/>
      <c r="AE105" s="147"/>
      <c r="AF105" s="159"/>
      <c r="AG105" s="124">
        <f t="shared" si="10"/>
        <v>0</v>
      </c>
      <c r="AH105" s="145"/>
      <c r="AI105" s="147"/>
      <c r="AJ105" s="147"/>
      <c r="AK105" s="126">
        <f t="shared" si="14"/>
        <v>0</v>
      </c>
      <c r="AL105" s="147"/>
      <c r="AM105" s="147"/>
      <c r="AN105" s="147"/>
      <c r="AO105" s="147"/>
      <c r="AP105" s="147"/>
      <c r="AQ105" s="147">
        <v>430076</v>
      </c>
      <c r="AR105" s="124">
        <f t="shared" si="11"/>
        <v>430076</v>
      </c>
      <c r="AS105" s="124">
        <f t="shared" si="15"/>
        <v>430076</v>
      </c>
      <c r="AT105" s="167" t="s">
        <v>386</v>
      </c>
      <c r="AU105" s="149"/>
      <c r="AV105" s="150"/>
      <c r="AW105" s="151"/>
      <c r="AX105" s="115"/>
      <c r="AY105" s="134">
        <v>44469</v>
      </c>
      <c r="AZ105" s="23"/>
      <c r="BA105" s="134"/>
      <c r="BB105" s="124">
        <f t="shared" si="16"/>
        <v>430076</v>
      </c>
      <c r="BC105" s="23"/>
    </row>
    <row r="106" spans="2:55" ht="13.15" customHeight="1" x14ac:dyDescent="0.35">
      <c r="B106" s="328" t="s">
        <v>356</v>
      </c>
      <c r="C106" s="143" t="s">
        <v>387</v>
      </c>
      <c r="D106" s="137" t="s">
        <v>388</v>
      </c>
      <c r="E106" s="138">
        <v>7244</v>
      </c>
      <c r="F106" s="194" t="s">
        <v>102</v>
      </c>
      <c r="G106" s="139" t="s">
        <v>81</v>
      </c>
      <c r="H106" s="139" t="s">
        <v>15</v>
      </c>
      <c r="I106" s="140"/>
      <c r="J106" s="140">
        <v>5226</v>
      </c>
      <c r="K106" s="141"/>
      <c r="L106" s="117" t="str">
        <f t="shared" si="18"/>
        <v>-5226()</v>
      </c>
      <c r="M106" s="142" t="s">
        <v>84</v>
      </c>
      <c r="N106" s="143" t="s">
        <v>389</v>
      </c>
      <c r="O106" s="143"/>
      <c r="P106" s="143"/>
      <c r="Q106" s="144"/>
      <c r="R106" s="121"/>
      <c r="S106" s="145">
        <v>44576</v>
      </c>
      <c r="T106" s="134"/>
      <c r="U106" s="134">
        <v>44805</v>
      </c>
      <c r="V106" s="121">
        <v>44834</v>
      </c>
      <c r="W106" s="124">
        <f t="shared" si="17"/>
        <v>385000</v>
      </c>
      <c r="X106" s="146"/>
      <c r="Y106" s="147"/>
      <c r="Z106" s="126">
        <f t="shared" si="13"/>
        <v>0</v>
      </c>
      <c r="AA106" s="148"/>
      <c r="AB106" s="147"/>
      <c r="AC106" s="147"/>
      <c r="AD106" s="147"/>
      <c r="AE106" s="147"/>
      <c r="AF106" s="147"/>
      <c r="AG106" s="124">
        <f t="shared" si="10"/>
        <v>0</v>
      </c>
      <c r="AH106" s="145"/>
      <c r="AI106" s="147">
        <v>385000</v>
      </c>
      <c r="AJ106" s="147"/>
      <c r="AK106" s="126">
        <f t="shared" si="14"/>
        <v>385000</v>
      </c>
      <c r="AL106" s="147"/>
      <c r="AM106" s="147"/>
      <c r="AN106" s="147"/>
      <c r="AO106" s="147"/>
      <c r="AP106" s="147"/>
      <c r="AQ106" s="147"/>
      <c r="AR106" s="124">
        <f t="shared" si="11"/>
        <v>385000</v>
      </c>
      <c r="AS106" s="124">
        <f t="shared" si="15"/>
        <v>385000</v>
      </c>
      <c r="AT106" s="227"/>
      <c r="AU106" s="149"/>
      <c r="AV106" s="150"/>
      <c r="AW106" s="151"/>
      <c r="AX106" s="115"/>
      <c r="AY106" s="134">
        <v>44469</v>
      </c>
      <c r="AZ106" s="23"/>
      <c r="BA106" s="134"/>
      <c r="BB106" s="124">
        <f t="shared" si="16"/>
        <v>385000</v>
      </c>
      <c r="BC106" s="23"/>
    </row>
    <row r="107" spans="2:55" ht="13.15" customHeight="1" x14ac:dyDescent="0.35">
      <c r="B107" s="328" t="s">
        <v>356</v>
      </c>
      <c r="C107" s="143" t="s">
        <v>356</v>
      </c>
      <c r="D107" s="137" t="s">
        <v>390</v>
      </c>
      <c r="E107" s="138">
        <v>6643</v>
      </c>
      <c r="F107" s="194" t="s">
        <v>80</v>
      </c>
      <c r="G107" s="139" t="s">
        <v>81</v>
      </c>
      <c r="H107" s="139" t="s">
        <v>15</v>
      </c>
      <c r="I107" s="140"/>
      <c r="J107" s="140">
        <v>5102</v>
      </c>
      <c r="K107" s="141" t="s">
        <v>391</v>
      </c>
      <c r="L107" s="117" t="str">
        <f t="shared" si="18"/>
        <v>-5102(051)</v>
      </c>
      <c r="M107" s="142" t="s">
        <v>84</v>
      </c>
      <c r="N107" s="143" t="s">
        <v>392</v>
      </c>
      <c r="O107" s="121"/>
      <c r="P107" s="121"/>
      <c r="Q107" s="144"/>
      <c r="R107" s="145"/>
      <c r="S107" s="145">
        <v>44743</v>
      </c>
      <c r="T107" s="134">
        <v>44032</v>
      </c>
      <c r="U107" s="134">
        <v>44592</v>
      </c>
      <c r="V107" s="121">
        <v>44592</v>
      </c>
      <c r="W107" s="124">
        <f t="shared" si="17"/>
        <v>1593000</v>
      </c>
      <c r="X107" s="146"/>
      <c r="Y107" s="147"/>
      <c r="Z107" s="126">
        <f t="shared" si="13"/>
        <v>0</v>
      </c>
      <c r="AA107" s="148"/>
      <c r="AB107" s="147"/>
      <c r="AC107" s="147"/>
      <c r="AD107" s="147"/>
      <c r="AE107" s="147"/>
      <c r="AF107" s="147"/>
      <c r="AG107" s="124">
        <f t="shared" si="10"/>
        <v>0</v>
      </c>
      <c r="AH107" s="145"/>
      <c r="AI107" s="147">
        <v>1593000</v>
      </c>
      <c r="AJ107" s="147"/>
      <c r="AK107" s="126">
        <f t="shared" si="14"/>
        <v>1593000</v>
      </c>
      <c r="AL107" s="147"/>
      <c r="AM107" s="147"/>
      <c r="AN107" s="147"/>
      <c r="AO107" s="147"/>
      <c r="AP107" s="147"/>
      <c r="AQ107" s="147"/>
      <c r="AR107" s="124">
        <f t="shared" si="11"/>
        <v>1593000</v>
      </c>
      <c r="AS107" s="124">
        <f t="shared" si="15"/>
        <v>1593000</v>
      </c>
      <c r="AT107" s="167"/>
      <c r="AU107" s="149"/>
      <c r="AV107" s="150"/>
      <c r="AW107" s="151"/>
      <c r="AX107" s="115"/>
      <c r="AY107" s="134">
        <v>44469</v>
      </c>
      <c r="AZ107" s="23"/>
      <c r="BA107" s="134"/>
      <c r="BB107" s="124">
        <f t="shared" si="16"/>
        <v>1593000</v>
      </c>
      <c r="BC107" s="23"/>
    </row>
    <row r="108" spans="2:55" ht="13.15" customHeight="1" x14ac:dyDescent="0.35">
      <c r="B108" s="328" t="s">
        <v>393</v>
      </c>
      <c r="C108" s="143" t="s">
        <v>394</v>
      </c>
      <c r="D108" s="137" t="s">
        <v>395</v>
      </c>
      <c r="E108" s="138">
        <v>6967</v>
      </c>
      <c r="F108" s="194" t="s">
        <v>396</v>
      </c>
      <c r="G108" s="139" t="s">
        <v>219</v>
      </c>
      <c r="H108" s="139" t="s">
        <v>16</v>
      </c>
      <c r="I108" s="140" t="s">
        <v>188</v>
      </c>
      <c r="J108" s="140">
        <v>5306</v>
      </c>
      <c r="K108" s="141" t="s">
        <v>343</v>
      </c>
      <c r="L108" s="117" t="str">
        <f t="shared" si="18"/>
        <v>CML-5306(032)</v>
      </c>
      <c r="M108" s="142" t="s">
        <v>84</v>
      </c>
      <c r="N108" s="143" t="s">
        <v>397</v>
      </c>
      <c r="O108" s="121"/>
      <c r="P108" s="121"/>
      <c r="Q108" s="144"/>
      <c r="R108" s="145"/>
      <c r="S108" s="145">
        <v>44743</v>
      </c>
      <c r="T108" s="134">
        <v>44341</v>
      </c>
      <c r="U108" s="134">
        <v>44501</v>
      </c>
      <c r="V108" s="121">
        <v>44592</v>
      </c>
      <c r="W108" s="124">
        <f t="shared" si="17"/>
        <v>552672</v>
      </c>
      <c r="X108" s="147"/>
      <c r="Y108" s="146"/>
      <c r="Z108" s="126">
        <f t="shared" si="13"/>
        <v>0</v>
      </c>
      <c r="AA108" s="148"/>
      <c r="AB108" s="147"/>
      <c r="AC108" s="147"/>
      <c r="AD108" s="147"/>
      <c r="AE108" s="147"/>
      <c r="AF108" s="147"/>
      <c r="AG108" s="124">
        <f t="shared" si="10"/>
        <v>0</v>
      </c>
      <c r="AH108" s="145"/>
      <c r="AI108" s="147"/>
      <c r="AJ108" s="147">
        <v>552672</v>
      </c>
      <c r="AK108" s="126">
        <f t="shared" si="14"/>
        <v>552672</v>
      </c>
      <c r="AL108" s="147"/>
      <c r="AM108" s="147"/>
      <c r="AN108" s="147"/>
      <c r="AO108" s="147"/>
      <c r="AP108" s="147"/>
      <c r="AQ108" s="147"/>
      <c r="AR108" s="124">
        <f t="shared" si="11"/>
        <v>552672</v>
      </c>
      <c r="AS108" s="124">
        <f t="shared" si="15"/>
        <v>552672</v>
      </c>
      <c r="AT108" s="167"/>
      <c r="AU108" s="149"/>
      <c r="AV108" s="150"/>
      <c r="AW108" s="151"/>
      <c r="AX108" s="115"/>
      <c r="AY108" s="134">
        <v>44469</v>
      </c>
      <c r="AZ108" s="23"/>
      <c r="BA108" s="134"/>
      <c r="BB108" s="124">
        <f t="shared" si="16"/>
        <v>552672</v>
      </c>
      <c r="BC108" s="23"/>
    </row>
    <row r="109" spans="2:55" ht="13.15" customHeight="1" x14ac:dyDescent="0.35">
      <c r="B109" s="328" t="s">
        <v>393</v>
      </c>
      <c r="C109" s="143" t="s">
        <v>394</v>
      </c>
      <c r="D109" s="137" t="s">
        <v>395</v>
      </c>
      <c r="E109" s="138">
        <v>6967</v>
      </c>
      <c r="F109" s="194" t="s">
        <v>187</v>
      </c>
      <c r="G109" s="139" t="s">
        <v>81</v>
      </c>
      <c r="H109" s="139" t="s">
        <v>16</v>
      </c>
      <c r="I109" s="140" t="s">
        <v>188</v>
      </c>
      <c r="J109" s="140">
        <v>5306</v>
      </c>
      <c r="K109" s="141" t="s">
        <v>343</v>
      </c>
      <c r="L109" s="117" t="str">
        <f t="shared" si="18"/>
        <v>CML-5306(032)</v>
      </c>
      <c r="M109" s="142" t="s">
        <v>84</v>
      </c>
      <c r="N109" s="143" t="s">
        <v>397</v>
      </c>
      <c r="O109" s="121"/>
      <c r="P109" s="121"/>
      <c r="Q109" s="144"/>
      <c r="R109" s="145"/>
      <c r="S109" s="145">
        <v>44743</v>
      </c>
      <c r="T109" s="134">
        <v>44341</v>
      </c>
      <c r="U109" s="134">
        <v>44501</v>
      </c>
      <c r="V109" s="121">
        <v>44592</v>
      </c>
      <c r="W109" s="124">
        <f t="shared" si="17"/>
        <v>447328</v>
      </c>
      <c r="X109" s="147"/>
      <c r="Y109" s="146"/>
      <c r="Z109" s="126">
        <f t="shared" si="13"/>
        <v>0</v>
      </c>
      <c r="AA109" s="148"/>
      <c r="AB109" s="147"/>
      <c r="AC109" s="147"/>
      <c r="AD109" s="147"/>
      <c r="AE109" s="147"/>
      <c r="AF109" s="147"/>
      <c r="AG109" s="124">
        <f t="shared" si="10"/>
        <v>0</v>
      </c>
      <c r="AH109" s="145"/>
      <c r="AI109" s="147"/>
      <c r="AJ109" s="147">
        <v>447328</v>
      </c>
      <c r="AK109" s="126">
        <f t="shared" si="14"/>
        <v>447328</v>
      </c>
      <c r="AL109" s="147"/>
      <c r="AM109" s="147"/>
      <c r="AN109" s="147"/>
      <c r="AO109" s="147"/>
      <c r="AP109" s="147"/>
      <c r="AQ109" s="147"/>
      <c r="AR109" s="124">
        <f t="shared" si="11"/>
        <v>447328</v>
      </c>
      <c r="AS109" s="124">
        <f t="shared" si="15"/>
        <v>447328</v>
      </c>
      <c r="AT109" s="167"/>
      <c r="AU109" s="149"/>
      <c r="AV109" s="150"/>
      <c r="AW109" s="151"/>
      <c r="AX109" s="115"/>
      <c r="AY109" s="134">
        <v>44469</v>
      </c>
      <c r="AZ109" s="23"/>
      <c r="BA109" s="134"/>
      <c r="BB109" s="124">
        <f t="shared" si="16"/>
        <v>447328</v>
      </c>
      <c r="BC109" s="23"/>
    </row>
    <row r="110" spans="2:55" ht="13.15" customHeight="1" x14ac:dyDescent="0.35">
      <c r="B110" s="328" t="s">
        <v>393</v>
      </c>
      <c r="C110" s="143" t="s">
        <v>398</v>
      </c>
      <c r="D110" s="137" t="s">
        <v>399</v>
      </c>
      <c r="E110" s="138">
        <v>7087</v>
      </c>
      <c r="F110" s="334" t="s">
        <v>400</v>
      </c>
      <c r="G110" s="139" t="s">
        <v>81</v>
      </c>
      <c r="H110" s="139" t="s">
        <v>16</v>
      </c>
      <c r="I110" s="140" t="s">
        <v>188</v>
      </c>
      <c r="J110" s="140">
        <v>5318</v>
      </c>
      <c r="K110" s="141" t="s">
        <v>401</v>
      </c>
      <c r="L110" s="117" t="str">
        <f t="shared" si="18"/>
        <v>CML-5318(033)</v>
      </c>
      <c r="M110" s="142" t="s">
        <v>84</v>
      </c>
      <c r="N110" s="143" t="s">
        <v>402</v>
      </c>
      <c r="O110" s="121"/>
      <c r="P110" s="121"/>
      <c r="Q110" s="144"/>
      <c r="R110" s="145"/>
      <c r="S110" s="145">
        <v>44742</v>
      </c>
      <c r="T110" s="134">
        <v>44460</v>
      </c>
      <c r="U110" s="134">
        <v>44603</v>
      </c>
      <c r="V110" s="121">
        <v>44592</v>
      </c>
      <c r="W110" s="124">
        <f t="shared" si="17"/>
        <v>1000000</v>
      </c>
      <c r="X110" s="147"/>
      <c r="Y110" s="146"/>
      <c r="Z110" s="126">
        <f t="shared" si="13"/>
        <v>0</v>
      </c>
      <c r="AA110" s="148"/>
      <c r="AB110" s="147"/>
      <c r="AC110" s="147"/>
      <c r="AD110" s="147"/>
      <c r="AE110" s="147"/>
      <c r="AF110" s="147"/>
      <c r="AG110" s="124">
        <f t="shared" si="10"/>
        <v>0</v>
      </c>
      <c r="AH110" s="145"/>
      <c r="AI110" s="147"/>
      <c r="AJ110" s="147">
        <v>1000000</v>
      </c>
      <c r="AK110" s="126">
        <f t="shared" si="14"/>
        <v>1000000</v>
      </c>
      <c r="AL110" s="147"/>
      <c r="AM110" s="147"/>
      <c r="AN110" s="147"/>
      <c r="AO110" s="147"/>
      <c r="AP110" s="147"/>
      <c r="AQ110" s="147"/>
      <c r="AR110" s="124">
        <f t="shared" si="11"/>
        <v>1000000</v>
      </c>
      <c r="AS110" s="124">
        <f t="shared" si="15"/>
        <v>1000000</v>
      </c>
      <c r="AT110" s="167"/>
      <c r="AU110" s="149"/>
      <c r="AV110" s="150"/>
      <c r="AW110" s="151"/>
      <c r="AX110" s="115"/>
      <c r="AY110" s="134">
        <v>44469</v>
      </c>
      <c r="AZ110" s="23"/>
      <c r="BA110" s="134"/>
      <c r="BB110" s="124">
        <f t="shared" si="16"/>
        <v>1000000</v>
      </c>
      <c r="BC110" s="23"/>
    </row>
    <row r="111" spans="2:55" ht="13.15" customHeight="1" x14ac:dyDescent="0.35">
      <c r="B111" s="328" t="s">
        <v>393</v>
      </c>
      <c r="C111" s="143" t="s">
        <v>398</v>
      </c>
      <c r="D111" s="137" t="s">
        <v>88</v>
      </c>
      <c r="E111" s="138">
        <v>6970</v>
      </c>
      <c r="F111" s="194" t="s">
        <v>89</v>
      </c>
      <c r="G111" s="154" t="s">
        <v>90</v>
      </c>
      <c r="H111" s="154" t="s">
        <v>58</v>
      </c>
      <c r="I111" s="140" t="s">
        <v>91</v>
      </c>
      <c r="J111" s="140">
        <v>5318</v>
      </c>
      <c r="K111" s="141" t="s">
        <v>346</v>
      </c>
      <c r="L111" s="117" t="str">
        <f t="shared" si="18"/>
        <v>HSIPL-5318(030)</v>
      </c>
      <c r="M111" s="142" t="s">
        <v>84</v>
      </c>
      <c r="N111" s="143" t="s">
        <v>403</v>
      </c>
      <c r="O111" s="121"/>
      <c r="P111" s="121"/>
      <c r="Q111" s="144"/>
      <c r="R111" s="145"/>
      <c r="S111" s="145"/>
      <c r="T111" s="134"/>
      <c r="U111" s="134">
        <v>44561</v>
      </c>
      <c r="V111" s="121">
        <v>44742</v>
      </c>
      <c r="W111" s="124">
        <f t="shared" si="17"/>
        <v>182300</v>
      </c>
      <c r="X111" s="147"/>
      <c r="Y111" s="147"/>
      <c r="Z111" s="126">
        <f t="shared" si="13"/>
        <v>0</v>
      </c>
      <c r="AA111" s="155"/>
      <c r="AB111" s="147"/>
      <c r="AC111" s="147"/>
      <c r="AD111" s="147"/>
      <c r="AE111" s="147"/>
      <c r="AF111" s="147"/>
      <c r="AG111" s="124">
        <f t="shared" si="10"/>
        <v>0</v>
      </c>
      <c r="AH111" s="145"/>
      <c r="AI111" s="147"/>
      <c r="AJ111" s="147"/>
      <c r="AK111" s="126">
        <f t="shared" si="14"/>
        <v>0</v>
      </c>
      <c r="AL111" s="147">
        <v>182300</v>
      </c>
      <c r="AM111" s="147"/>
      <c r="AN111" s="147"/>
      <c r="AO111" s="147"/>
      <c r="AP111" s="147"/>
      <c r="AQ111" s="147"/>
      <c r="AR111" s="124">
        <f t="shared" ref="AR111:AR132" si="19">SUM(AK111:AQ111)</f>
        <v>182300</v>
      </c>
      <c r="AS111" s="124">
        <f t="shared" si="15"/>
        <v>182300</v>
      </c>
      <c r="AT111" s="167"/>
      <c r="AU111" s="149"/>
      <c r="AV111" s="150"/>
      <c r="AW111" s="151"/>
      <c r="AX111" s="115"/>
      <c r="AY111" s="134">
        <v>44469</v>
      </c>
      <c r="AZ111" s="23"/>
      <c r="BA111" s="134"/>
      <c r="BB111" s="124">
        <f t="shared" si="16"/>
        <v>182300</v>
      </c>
      <c r="BC111" s="23"/>
    </row>
    <row r="112" spans="2:55" ht="13.15" customHeight="1" x14ac:dyDescent="0.35">
      <c r="B112" s="328" t="s">
        <v>393</v>
      </c>
      <c r="C112" s="143" t="s">
        <v>404</v>
      </c>
      <c r="D112" s="137" t="s">
        <v>405</v>
      </c>
      <c r="E112" s="138">
        <v>7067</v>
      </c>
      <c r="F112" s="194" t="s">
        <v>187</v>
      </c>
      <c r="G112" s="139" t="s">
        <v>81</v>
      </c>
      <c r="H112" s="139" t="s">
        <v>16</v>
      </c>
      <c r="I112" s="140"/>
      <c r="J112" s="140">
        <v>5067</v>
      </c>
      <c r="K112" s="141"/>
      <c r="L112" s="117" t="str">
        <f t="shared" si="18"/>
        <v>-5067()</v>
      </c>
      <c r="M112" s="142" t="s">
        <v>84</v>
      </c>
      <c r="N112" s="143" t="s">
        <v>406</v>
      </c>
      <c r="O112" s="121"/>
      <c r="P112" s="121"/>
      <c r="Q112" s="144"/>
      <c r="R112" s="145"/>
      <c r="S112" s="145">
        <v>44682</v>
      </c>
      <c r="T112" s="134">
        <v>44406</v>
      </c>
      <c r="U112" s="134"/>
      <c r="V112" s="121">
        <v>44592</v>
      </c>
      <c r="W112" s="124">
        <f t="shared" si="17"/>
        <v>940100</v>
      </c>
      <c r="X112" s="147"/>
      <c r="Y112" s="146"/>
      <c r="Z112" s="126">
        <f t="shared" si="13"/>
        <v>0</v>
      </c>
      <c r="AA112" s="148"/>
      <c r="AB112" s="147"/>
      <c r="AC112" s="147"/>
      <c r="AD112" s="147"/>
      <c r="AE112" s="147"/>
      <c r="AF112" s="147"/>
      <c r="AG112" s="124">
        <f t="shared" si="10"/>
        <v>0</v>
      </c>
      <c r="AH112" s="145"/>
      <c r="AI112" s="147"/>
      <c r="AJ112" s="147">
        <v>940100</v>
      </c>
      <c r="AK112" s="126">
        <f t="shared" si="14"/>
        <v>940100</v>
      </c>
      <c r="AL112" s="147"/>
      <c r="AM112" s="147"/>
      <c r="AN112" s="147"/>
      <c r="AO112" s="147"/>
      <c r="AP112" s="147"/>
      <c r="AQ112" s="147"/>
      <c r="AR112" s="124">
        <f t="shared" si="19"/>
        <v>940100</v>
      </c>
      <c r="AS112" s="124">
        <f t="shared" si="15"/>
        <v>940100</v>
      </c>
      <c r="AT112" s="167"/>
      <c r="AU112" s="149"/>
      <c r="AV112" s="150"/>
      <c r="AW112" s="151"/>
      <c r="AX112" s="115"/>
      <c r="AY112" s="134">
        <v>44469</v>
      </c>
      <c r="AZ112" s="23"/>
      <c r="BA112" s="134"/>
      <c r="BB112" s="124">
        <f t="shared" si="16"/>
        <v>940100</v>
      </c>
      <c r="BC112" s="23"/>
    </row>
    <row r="113" spans="2:55" ht="13.15" customHeight="1" x14ac:dyDescent="0.35">
      <c r="B113" s="328" t="s">
        <v>393</v>
      </c>
      <c r="C113" s="143" t="s">
        <v>407</v>
      </c>
      <c r="D113" s="137" t="s">
        <v>408</v>
      </c>
      <c r="E113" s="138">
        <v>6701</v>
      </c>
      <c r="F113" s="194" t="s">
        <v>80</v>
      </c>
      <c r="G113" s="139" t="s">
        <v>81</v>
      </c>
      <c r="H113" s="139" t="s">
        <v>15</v>
      </c>
      <c r="I113" s="140" t="s">
        <v>82</v>
      </c>
      <c r="J113" s="140">
        <v>5152</v>
      </c>
      <c r="K113" s="141" t="s">
        <v>246</v>
      </c>
      <c r="L113" s="117" t="str">
        <f t="shared" si="18"/>
        <v>STPL-5152(022)</v>
      </c>
      <c r="M113" s="142" t="s">
        <v>84</v>
      </c>
      <c r="N113" s="143" t="s">
        <v>409</v>
      </c>
      <c r="O113" s="121"/>
      <c r="P113" s="121"/>
      <c r="Q113" s="144"/>
      <c r="R113" s="145"/>
      <c r="S113" s="145">
        <v>44608</v>
      </c>
      <c r="T113" s="134">
        <v>44389</v>
      </c>
      <c r="U113" s="134"/>
      <c r="V113" s="121">
        <v>44592</v>
      </c>
      <c r="W113" s="124">
        <f t="shared" si="17"/>
        <v>857000</v>
      </c>
      <c r="X113" s="146"/>
      <c r="Y113" s="147"/>
      <c r="Z113" s="126">
        <f t="shared" si="13"/>
        <v>0</v>
      </c>
      <c r="AA113" s="148"/>
      <c r="AB113" s="147"/>
      <c r="AC113" s="147"/>
      <c r="AD113" s="147"/>
      <c r="AE113" s="147"/>
      <c r="AF113" s="147"/>
      <c r="AG113" s="124">
        <f t="shared" si="10"/>
        <v>0</v>
      </c>
      <c r="AH113" s="145"/>
      <c r="AI113" s="147">
        <v>857000</v>
      </c>
      <c r="AJ113" s="147"/>
      <c r="AK113" s="126">
        <f t="shared" si="14"/>
        <v>857000</v>
      </c>
      <c r="AL113" s="147"/>
      <c r="AM113" s="147"/>
      <c r="AN113" s="147"/>
      <c r="AO113" s="147"/>
      <c r="AP113" s="147"/>
      <c r="AQ113" s="147"/>
      <c r="AR113" s="124">
        <f t="shared" si="19"/>
        <v>857000</v>
      </c>
      <c r="AS113" s="124">
        <f t="shared" si="15"/>
        <v>857000</v>
      </c>
      <c r="AT113" s="167"/>
      <c r="AU113" s="149"/>
      <c r="AV113" s="150"/>
      <c r="AW113" s="151"/>
      <c r="AX113" s="115"/>
      <c r="AY113" s="134">
        <v>44469</v>
      </c>
      <c r="AZ113" s="23"/>
      <c r="BA113" s="134"/>
      <c r="BB113" s="124">
        <f t="shared" si="16"/>
        <v>857000</v>
      </c>
      <c r="BC113" s="23"/>
    </row>
    <row r="114" spans="2:55" ht="13.15" customHeight="1" x14ac:dyDescent="0.35">
      <c r="B114" s="328" t="s">
        <v>393</v>
      </c>
      <c r="C114" s="143" t="s">
        <v>410</v>
      </c>
      <c r="D114" s="137" t="s">
        <v>411</v>
      </c>
      <c r="E114" s="138">
        <v>7224</v>
      </c>
      <c r="F114" s="194" t="s">
        <v>125</v>
      </c>
      <c r="G114" s="139" t="s">
        <v>81</v>
      </c>
      <c r="H114" s="139" t="s">
        <v>126</v>
      </c>
      <c r="I114" s="140" t="s">
        <v>82</v>
      </c>
      <c r="J114" s="140">
        <v>5124</v>
      </c>
      <c r="K114" s="141" t="s">
        <v>412</v>
      </c>
      <c r="L114" s="117" t="str">
        <f t="shared" si="18"/>
        <v>STPL-5124(037)</v>
      </c>
      <c r="M114" s="142" t="s">
        <v>84</v>
      </c>
      <c r="N114" s="143" t="s">
        <v>413</v>
      </c>
      <c r="O114" s="121"/>
      <c r="P114" s="121"/>
      <c r="Q114" s="144"/>
      <c r="R114" s="145"/>
      <c r="S114" s="145">
        <v>44713</v>
      </c>
      <c r="T114" s="134">
        <v>44441</v>
      </c>
      <c r="U114" s="134"/>
      <c r="V114" s="121">
        <v>44834</v>
      </c>
      <c r="W114" s="124">
        <f t="shared" si="17"/>
        <v>1486000</v>
      </c>
      <c r="X114" s="147"/>
      <c r="Y114" s="147"/>
      <c r="Z114" s="126">
        <f t="shared" si="13"/>
        <v>0</v>
      </c>
      <c r="AA114" s="148"/>
      <c r="AB114" s="147"/>
      <c r="AC114" s="147"/>
      <c r="AD114" s="147"/>
      <c r="AE114" s="147"/>
      <c r="AF114" s="159"/>
      <c r="AG114" s="124">
        <f t="shared" si="10"/>
        <v>0</v>
      </c>
      <c r="AH114" s="145"/>
      <c r="AI114" s="147"/>
      <c r="AJ114" s="147"/>
      <c r="AK114" s="126">
        <f t="shared" si="14"/>
        <v>0</v>
      </c>
      <c r="AL114" s="147"/>
      <c r="AM114" s="147"/>
      <c r="AN114" s="147"/>
      <c r="AO114" s="147"/>
      <c r="AP114" s="147"/>
      <c r="AQ114" s="147">
        <v>1486000</v>
      </c>
      <c r="AR114" s="124">
        <f t="shared" si="19"/>
        <v>1486000</v>
      </c>
      <c r="AS114" s="124">
        <f t="shared" si="15"/>
        <v>1486000</v>
      </c>
      <c r="AT114" s="167"/>
      <c r="AU114" s="149"/>
      <c r="AV114" s="150"/>
      <c r="AW114" s="151"/>
      <c r="AX114" s="115"/>
      <c r="AY114" s="134">
        <v>44469</v>
      </c>
      <c r="AZ114" s="23"/>
      <c r="BA114" s="134"/>
      <c r="BB114" s="124">
        <f t="shared" si="16"/>
        <v>1486000</v>
      </c>
      <c r="BC114" s="23"/>
    </row>
    <row r="115" spans="2:55" ht="13.15" customHeight="1" x14ac:dyDescent="0.35">
      <c r="B115" s="328" t="s">
        <v>393</v>
      </c>
      <c r="C115" s="143" t="s">
        <v>410</v>
      </c>
      <c r="D115" s="137" t="s">
        <v>411</v>
      </c>
      <c r="E115" s="138">
        <v>7224</v>
      </c>
      <c r="F115" s="194" t="s">
        <v>102</v>
      </c>
      <c r="G115" s="139" t="s">
        <v>81</v>
      </c>
      <c r="H115" s="139" t="s">
        <v>15</v>
      </c>
      <c r="I115" s="140" t="s">
        <v>82</v>
      </c>
      <c r="J115" s="140">
        <v>5124</v>
      </c>
      <c r="K115" s="141" t="s">
        <v>412</v>
      </c>
      <c r="L115" s="117" t="str">
        <f t="shared" si="18"/>
        <v>STPL-5124(037)</v>
      </c>
      <c r="M115" s="142" t="s">
        <v>84</v>
      </c>
      <c r="N115" s="143" t="s">
        <v>413</v>
      </c>
      <c r="O115" s="121"/>
      <c r="P115" s="121"/>
      <c r="Q115" s="144"/>
      <c r="R115" s="145"/>
      <c r="S115" s="145">
        <v>44713</v>
      </c>
      <c r="T115" s="134">
        <v>44441</v>
      </c>
      <c r="U115" s="134"/>
      <c r="V115" s="121">
        <v>44834</v>
      </c>
      <c r="W115" s="124">
        <f t="shared" si="17"/>
        <v>2521000</v>
      </c>
      <c r="X115" s="146"/>
      <c r="Y115" s="147"/>
      <c r="Z115" s="126">
        <f t="shared" si="13"/>
        <v>0</v>
      </c>
      <c r="AA115" s="148"/>
      <c r="AB115" s="147"/>
      <c r="AC115" s="147"/>
      <c r="AD115" s="147"/>
      <c r="AE115" s="147"/>
      <c r="AF115" s="147"/>
      <c r="AG115" s="124">
        <f t="shared" si="10"/>
        <v>0</v>
      </c>
      <c r="AH115" s="145"/>
      <c r="AI115" s="147">
        <v>2521000</v>
      </c>
      <c r="AJ115" s="147"/>
      <c r="AK115" s="126">
        <f t="shared" si="14"/>
        <v>2521000</v>
      </c>
      <c r="AL115" s="147"/>
      <c r="AM115" s="147"/>
      <c r="AN115" s="147"/>
      <c r="AO115" s="147"/>
      <c r="AP115" s="147"/>
      <c r="AQ115" s="147"/>
      <c r="AR115" s="124">
        <f t="shared" si="19"/>
        <v>2521000</v>
      </c>
      <c r="AS115" s="124">
        <f t="shared" si="15"/>
        <v>2521000</v>
      </c>
      <c r="AT115" s="167"/>
      <c r="AU115" s="149"/>
      <c r="AV115" s="150"/>
      <c r="AW115" s="151"/>
      <c r="AX115" s="115"/>
      <c r="AY115" s="134">
        <v>44469</v>
      </c>
      <c r="AZ115" s="23"/>
      <c r="BA115" s="134"/>
      <c r="BB115" s="124">
        <f t="shared" si="16"/>
        <v>2521000</v>
      </c>
      <c r="BC115" s="23"/>
    </row>
    <row r="116" spans="2:55" ht="13.15" customHeight="1" x14ac:dyDescent="0.35">
      <c r="B116" s="328" t="s">
        <v>393</v>
      </c>
      <c r="C116" s="143" t="s">
        <v>147</v>
      </c>
      <c r="D116" s="137" t="s">
        <v>414</v>
      </c>
      <c r="E116" s="138">
        <v>7287</v>
      </c>
      <c r="F116" s="194" t="s">
        <v>102</v>
      </c>
      <c r="G116" s="139" t="s">
        <v>81</v>
      </c>
      <c r="H116" s="139" t="s">
        <v>15</v>
      </c>
      <c r="I116" s="140"/>
      <c r="J116" s="140">
        <v>6084</v>
      </c>
      <c r="K116" s="141"/>
      <c r="L116" s="117" t="str">
        <f t="shared" si="18"/>
        <v>-6084()</v>
      </c>
      <c r="M116" s="142" t="s">
        <v>322</v>
      </c>
      <c r="N116" s="143" t="s">
        <v>415</v>
      </c>
      <c r="O116" s="121"/>
      <c r="P116" s="121"/>
      <c r="Q116" s="144"/>
      <c r="R116" s="145"/>
      <c r="S116" s="145"/>
      <c r="T116" s="134"/>
      <c r="U116" s="134"/>
      <c r="V116" s="121">
        <v>44834</v>
      </c>
      <c r="W116" s="124">
        <f t="shared" si="17"/>
        <v>1000000</v>
      </c>
      <c r="X116" s="146"/>
      <c r="Y116" s="147"/>
      <c r="Z116" s="126">
        <f t="shared" si="13"/>
        <v>0</v>
      </c>
      <c r="AA116" s="148"/>
      <c r="AB116" s="147"/>
      <c r="AC116" s="147"/>
      <c r="AD116" s="147"/>
      <c r="AE116" s="147"/>
      <c r="AF116" s="147"/>
      <c r="AG116" s="124">
        <f t="shared" si="10"/>
        <v>0</v>
      </c>
      <c r="AH116" s="145"/>
      <c r="AI116" s="147">
        <v>1000000</v>
      </c>
      <c r="AJ116" s="147"/>
      <c r="AK116" s="126">
        <f t="shared" si="14"/>
        <v>1000000</v>
      </c>
      <c r="AL116" s="147"/>
      <c r="AM116" s="147"/>
      <c r="AN116" s="147"/>
      <c r="AO116" s="147"/>
      <c r="AP116" s="147"/>
      <c r="AQ116" s="147"/>
      <c r="AR116" s="124">
        <f t="shared" si="19"/>
        <v>1000000</v>
      </c>
      <c r="AS116" s="124">
        <f t="shared" si="15"/>
        <v>1000000</v>
      </c>
      <c r="AT116" s="167"/>
      <c r="AU116" s="149"/>
      <c r="AV116" s="150"/>
      <c r="AW116" s="151"/>
      <c r="AX116" s="115"/>
      <c r="AY116" s="134">
        <v>44469</v>
      </c>
      <c r="AZ116" s="23"/>
      <c r="BA116" s="134"/>
      <c r="BB116" s="124">
        <f t="shared" si="16"/>
        <v>1000000</v>
      </c>
      <c r="BC116" s="23"/>
    </row>
    <row r="117" spans="2:55" ht="15" customHeight="1" x14ac:dyDescent="0.35">
      <c r="B117" s="328" t="s">
        <v>393</v>
      </c>
      <c r="C117" s="230" t="s">
        <v>416</v>
      </c>
      <c r="D117" s="338" t="s">
        <v>417</v>
      </c>
      <c r="E117" s="138">
        <v>1949</v>
      </c>
      <c r="F117" s="194" t="s">
        <v>418</v>
      </c>
      <c r="G117" s="213" t="s">
        <v>300</v>
      </c>
      <c r="H117" s="213" t="s">
        <v>72</v>
      </c>
      <c r="I117" s="141" t="s">
        <v>160</v>
      </c>
      <c r="J117" s="140">
        <v>5005</v>
      </c>
      <c r="K117" s="141" t="s">
        <v>419</v>
      </c>
      <c r="L117" s="117" t="str">
        <f t="shared" si="18"/>
        <v>ATPL-5005(146)</v>
      </c>
      <c r="M117" s="203" t="s">
        <v>84</v>
      </c>
      <c r="N117" s="196" t="s">
        <v>420</v>
      </c>
      <c r="O117" s="121"/>
      <c r="P117" s="121"/>
      <c r="Q117" s="122"/>
      <c r="R117" s="123"/>
      <c r="S117" s="123">
        <v>44742</v>
      </c>
      <c r="T117" s="121">
        <v>42675</v>
      </c>
      <c r="U117" s="121">
        <v>44651</v>
      </c>
      <c r="V117" s="121">
        <v>44651</v>
      </c>
      <c r="W117" s="124">
        <f t="shared" si="17"/>
        <v>4046000</v>
      </c>
      <c r="X117" s="124"/>
      <c r="Y117" s="126"/>
      <c r="Z117" s="126">
        <f t="shared" si="13"/>
        <v>0</v>
      </c>
      <c r="AA117" s="127"/>
      <c r="AB117" s="127"/>
      <c r="AC117" s="125"/>
      <c r="AD117" s="231"/>
      <c r="AE117" s="125"/>
      <c r="AF117" s="125"/>
      <c r="AG117" s="124">
        <f t="shared" si="10"/>
        <v>0</v>
      </c>
      <c r="AH117" s="121"/>
      <c r="AI117" s="130"/>
      <c r="AJ117" s="130"/>
      <c r="AK117" s="126">
        <f t="shared" si="14"/>
        <v>0</v>
      </c>
      <c r="AL117" s="130"/>
      <c r="AM117" s="130"/>
      <c r="AN117" s="129"/>
      <c r="AO117" s="129">
        <v>4046000</v>
      </c>
      <c r="AP117" s="129"/>
      <c r="AQ117" s="129"/>
      <c r="AR117" s="124">
        <f t="shared" si="19"/>
        <v>4046000</v>
      </c>
      <c r="AS117" s="124">
        <f t="shared" si="15"/>
        <v>4046000</v>
      </c>
      <c r="AT117" s="232" t="s">
        <v>421</v>
      </c>
      <c r="AU117" s="233"/>
      <c r="AV117" s="233"/>
      <c r="AW117" s="133"/>
      <c r="AX117" s="115"/>
      <c r="AY117" s="134">
        <v>43739</v>
      </c>
      <c r="AZ117" s="23"/>
      <c r="BA117" s="134"/>
      <c r="BB117" s="124">
        <f t="shared" si="16"/>
        <v>4046000</v>
      </c>
    </row>
    <row r="118" spans="2:55" ht="13.15" customHeight="1" x14ac:dyDescent="0.35">
      <c r="B118" s="328" t="s">
        <v>393</v>
      </c>
      <c r="C118" s="230" t="s">
        <v>416</v>
      </c>
      <c r="D118" s="137" t="s">
        <v>422</v>
      </c>
      <c r="E118" s="138">
        <v>6657</v>
      </c>
      <c r="F118" s="334" t="s">
        <v>400</v>
      </c>
      <c r="G118" s="139" t="s">
        <v>81</v>
      </c>
      <c r="H118" s="160" t="s">
        <v>16</v>
      </c>
      <c r="I118" s="175" t="s">
        <v>188</v>
      </c>
      <c r="J118" s="140">
        <v>5005</v>
      </c>
      <c r="K118" s="141" t="s">
        <v>423</v>
      </c>
      <c r="L118" s="117" t="str">
        <f t="shared" si="18"/>
        <v>CML-5005(156)</v>
      </c>
      <c r="M118" s="119" t="s">
        <v>84</v>
      </c>
      <c r="N118" s="120" t="s">
        <v>424</v>
      </c>
      <c r="O118" s="121"/>
      <c r="P118" s="121"/>
      <c r="Q118" s="122"/>
      <c r="R118" s="145"/>
      <c r="S118" s="145">
        <v>44743</v>
      </c>
      <c r="T118" s="121">
        <v>43357</v>
      </c>
      <c r="U118" s="121">
        <v>44561</v>
      </c>
      <c r="V118" s="121">
        <v>44592</v>
      </c>
      <c r="W118" s="124">
        <f t="shared" si="17"/>
        <v>831793</v>
      </c>
      <c r="X118" s="125"/>
      <c r="Y118" s="163"/>
      <c r="Z118" s="126">
        <f t="shared" si="13"/>
        <v>0</v>
      </c>
      <c r="AA118" s="127"/>
      <c r="AB118" s="127"/>
      <c r="AC118" s="126"/>
      <c r="AD118" s="126"/>
      <c r="AE118" s="126"/>
      <c r="AF118" s="126"/>
      <c r="AG118" s="124">
        <f t="shared" si="10"/>
        <v>0</v>
      </c>
      <c r="AH118" s="121"/>
      <c r="AI118" s="129"/>
      <c r="AJ118" s="129">
        <v>831793</v>
      </c>
      <c r="AK118" s="126">
        <f t="shared" si="14"/>
        <v>831793</v>
      </c>
      <c r="AL118" s="130"/>
      <c r="AM118" s="130"/>
      <c r="AN118" s="130"/>
      <c r="AO118" s="130"/>
      <c r="AP118" s="130"/>
      <c r="AQ118" s="130"/>
      <c r="AR118" s="124">
        <f t="shared" si="19"/>
        <v>831793</v>
      </c>
      <c r="AS118" s="124">
        <f t="shared" si="15"/>
        <v>831793</v>
      </c>
      <c r="AT118" s="199"/>
      <c r="AU118" s="200"/>
      <c r="AV118" s="200"/>
      <c r="AW118" s="133"/>
      <c r="AX118" s="115"/>
      <c r="AY118" s="134">
        <v>44469</v>
      </c>
      <c r="AZ118" s="23"/>
      <c r="BA118" s="134"/>
      <c r="BB118" s="124">
        <f t="shared" si="16"/>
        <v>831793</v>
      </c>
    </row>
    <row r="119" spans="2:55" ht="13.15" customHeight="1" x14ac:dyDescent="0.35">
      <c r="B119" s="328" t="s">
        <v>393</v>
      </c>
      <c r="C119" s="230" t="s">
        <v>416</v>
      </c>
      <c r="D119" s="137" t="s">
        <v>425</v>
      </c>
      <c r="E119" s="138">
        <v>7239</v>
      </c>
      <c r="F119" s="334" t="s">
        <v>125</v>
      </c>
      <c r="G119" s="139" t="s">
        <v>81</v>
      </c>
      <c r="H119" s="139" t="s">
        <v>126</v>
      </c>
      <c r="I119" s="175"/>
      <c r="J119" s="140">
        <v>5005</v>
      </c>
      <c r="K119" s="141"/>
      <c r="L119" s="117" t="str">
        <f t="shared" si="18"/>
        <v>-5005()</v>
      </c>
      <c r="M119" s="119" t="s">
        <v>84</v>
      </c>
      <c r="N119" s="120" t="s">
        <v>426</v>
      </c>
      <c r="O119" s="121"/>
      <c r="P119" s="121"/>
      <c r="Q119" s="122"/>
      <c r="R119" s="145"/>
      <c r="S119" s="145" t="s">
        <v>427</v>
      </c>
      <c r="T119" s="121">
        <v>44591</v>
      </c>
      <c r="U119" s="121">
        <v>44819</v>
      </c>
      <c r="V119" s="121">
        <v>44834</v>
      </c>
      <c r="W119" s="124">
        <f t="shared" si="17"/>
        <v>705000</v>
      </c>
      <c r="X119" s="125"/>
      <c r="Y119" s="125"/>
      <c r="Z119" s="126">
        <f t="shared" si="13"/>
        <v>0</v>
      </c>
      <c r="AA119" s="127"/>
      <c r="AB119" s="127"/>
      <c r="AC119" s="126"/>
      <c r="AD119" s="126"/>
      <c r="AE119" s="126"/>
      <c r="AF119" s="164"/>
      <c r="AG119" s="124">
        <f t="shared" si="10"/>
        <v>0</v>
      </c>
      <c r="AH119" s="121"/>
      <c r="AI119" s="129"/>
      <c r="AJ119" s="129"/>
      <c r="AK119" s="126">
        <f t="shared" si="14"/>
        <v>0</v>
      </c>
      <c r="AL119" s="130"/>
      <c r="AM119" s="130"/>
      <c r="AN119" s="130"/>
      <c r="AO119" s="130"/>
      <c r="AP119" s="130"/>
      <c r="AQ119" s="130">
        <v>705000</v>
      </c>
      <c r="AR119" s="124">
        <f t="shared" si="19"/>
        <v>705000</v>
      </c>
      <c r="AS119" s="124">
        <f t="shared" si="15"/>
        <v>705000</v>
      </c>
      <c r="AT119" s="199"/>
      <c r="AU119" s="200"/>
      <c r="AV119" s="200"/>
      <c r="AW119" s="133"/>
      <c r="AX119" s="115"/>
      <c r="AY119" s="134">
        <v>44469</v>
      </c>
      <c r="AZ119" s="23"/>
      <c r="BA119" s="134"/>
      <c r="BB119" s="124">
        <f t="shared" si="16"/>
        <v>705000</v>
      </c>
    </row>
    <row r="120" spans="2:55" ht="13.15" customHeight="1" x14ac:dyDescent="0.35">
      <c r="B120" s="328" t="s">
        <v>393</v>
      </c>
      <c r="C120" s="230" t="s">
        <v>416</v>
      </c>
      <c r="D120" s="137" t="s">
        <v>428</v>
      </c>
      <c r="E120" s="138">
        <v>7240</v>
      </c>
      <c r="F120" s="334" t="s">
        <v>125</v>
      </c>
      <c r="G120" s="139" t="s">
        <v>81</v>
      </c>
      <c r="H120" s="139" t="s">
        <v>126</v>
      </c>
      <c r="I120" s="175"/>
      <c r="J120" s="140">
        <v>5005</v>
      </c>
      <c r="K120" s="141"/>
      <c r="L120" s="117" t="str">
        <f t="shared" si="18"/>
        <v>-5005()</v>
      </c>
      <c r="M120" s="119" t="s">
        <v>84</v>
      </c>
      <c r="N120" s="120" t="s">
        <v>429</v>
      </c>
      <c r="O120" s="121"/>
      <c r="P120" s="121"/>
      <c r="Q120" s="122"/>
      <c r="R120" s="145"/>
      <c r="S120" s="145" t="s">
        <v>427</v>
      </c>
      <c r="T120" s="121">
        <v>44591</v>
      </c>
      <c r="U120" s="121">
        <v>44819</v>
      </c>
      <c r="V120" s="121">
        <v>44834</v>
      </c>
      <c r="W120" s="124">
        <f t="shared" si="17"/>
        <v>690000</v>
      </c>
      <c r="X120" s="125"/>
      <c r="Y120" s="125"/>
      <c r="Z120" s="126">
        <f t="shared" si="13"/>
        <v>0</v>
      </c>
      <c r="AA120" s="127"/>
      <c r="AB120" s="127"/>
      <c r="AC120" s="126"/>
      <c r="AD120" s="126"/>
      <c r="AE120" s="126"/>
      <c r="AF120" s="164"/>
      <c r="AG120" s="124">
        <f t="shared" si="10"/>
        <v>0</v>
      </c>
      <c r="AH120" s="121"/>
      <c r="AI120" s="129"/>
      <c r="AJ120" s="129"/>
      <c r="AK120" s="126">
        <f t="shared" si="14"/>
        <v>0</v>
      </c>
      <c r="AL120" s="130"/>
      <c r="AM120" s="130"/>
      <c r="AN120" s="130"/>
      <c r="AO120" s="130"/>
      <c r="AP120" s="130"/>
      <c r="AQ120" s="130">
        <v>690000</v>
      </c>
      <c r="AR120" s="124">
        <f t="shared" si="19"/>
        <v>690000</v>
      </c>
      <c r="AS120" s="124">
        <f t="shared" si="15"/>
        <v>690000</v>
      </c>
      <c r="AT120" s="199"/>
      <c r="AU120" s="200"/>
      <c r="AV120" s="200"/>
      <c r="AW120" s="133"/>
      <c r="AX120" s="115"/>
      <c r="AY120" s="134">
        <v>44469</v>
      </c>
      <c r="AZ120" s="23"/>
      <c r="BA120" s="134"/>
      <c r="BB120" s="124">
        <f t="shared" si="16"/>
        <v>690000</v>
      </c>
    </row>
    <row r="121" spans="2:55" ht="13.15" customHeight="1" x14ac:dyDescent="0.35">
      <c r="B121" s="328" t="s">
        <v>393</v>
      </c>
      <c r="C121" s="230" t="s">
        <v>416</v>
      </c>
      <c r="D121" s="137" t="s">
        <v>430</v>
      </c>
      <c r="E121" s="138">
        <v>7241</v>
      </c>
      <c r="F121" s="334" t="s">
        <v>125</v>
      </c>
      <c r="G121" s="139" t="s">
        <v>81</v>
      </c>
      <c r="H121" s="139" t="s">
        <v>126</v>
      </c>
      <c r="I121" s="175"/>
      <c r="J121" s="140">
        <v>5005</v>
      </c>
      <c r="K121" s="141"/>
      <c r="L121" s="117" t="str">
        <f t="shared" si="18"/>
        <v>-5005()</v>
      </c>
      <c r="M121" s="119" t="s">
        <v>84</v>
      </c>
      <c r="N121" s="120" t="s">
        <v>431</v>
      </c>
      <c r="O121" s="121"/>
      <c r="P121" s="121"/>
      <c r="Q121" s="122"/>
      <c r="R121" s="145"/>
      <c r="S121" s="145" t="s">
        <v>427</v>
      </c>
      <c r="T121" s="121">
        <v>44591</v>
      </c>
      <c r="U121" s="121">
        <v>44819</v>
      </c>
      <c r="V121" s="121">
        <v>44834</v>
      </c>
      <c r="W121" s="124">
        <f t="shared" si="17"/>
        <v>1325000</v>
      </c>
      <c r="X121" s="125"/>
      <c r="Y121" s="125"/>
      <c r="Z121" s="126">
        <f t="shared" si="13"/>
        <v>0</v>
      </c>
      <c r="AA121" s="127"/>
      <c r="AB121" s="127"/>
      <c r="AC121" s="126"/>
      <c r="AD121" s="126"/>
      <c r="AE121" s="126"/>
      <c r="AF121" s="164"/>
      <c r="AG121" s="124">
        <f t="shared" si="10"/>
        <v>0</v>
      </c>
      <c r="AH121" s="121"/>
      <c r="AI121" s="129"/>
      <c r="AJ121" s="129"/>
      <c r="AK121" s="126">
        <f t="shared" si="14"/>
        <v>0</v>
      </c>
      <c r="AL121" s="130"/>
      <c r="AM121" s="130"/>
      <c r="AN121" s="130"/>
      <c r="AO121" s="130"/>
      <c r="AP121" s="130"/>
      <c r="AQ121" s="130">
        <v>1325000</v>
      </c>
      <c r="AR121" s="124">
        <f t="shared" si="19"/>
        <v>1325000</v>
      </c>
      <c r="AS121" s="124">
        <f t="shared" si="15"/>
        <v>1325000</v>
      </c>
      <c r="AT121" s="199"/>
      <c r="AU121" s="200"/>
      <c r="AV121" s="200"/>
      <c r="AW121" s="133"/>
      <c r="AX121" s="115"/>
      <c r="AY121" s="134">
        <v>44469</v>
      </c>
      <c r="AZ121" s="23"/>
      <c r="BA121" s="134"/>
      <c r="BB121" s="124">
        <f t="shared" si="16"/>
        <v>1325000</v>
      </c>
    </row>
    <row r="122" spans="2:55" ht="13.15" customHeight="1" x14ac:dyDescent="0.35">
      <c r="B122" s="328" t="s">
        <v>393</v>
      </c>
      <c r="C122" s="230" t="s">
        <v>416</v>
      </c>
      <c r="D122" s="137" t="s">
        <v>432</v>
      </c>
      <c r="E122" s="138">
        <v>7242</v>
      </c>
      <c r="F122" s="334" t="s">
        <v>125</v>
      </c>
      <c r="G122" s="139" t="s">
        <v>81</v>
      </c>
      <c r="H122" s="139" t="s">
        <v>126</v>
      </c>
      <c r="I122" s="175"/>
      <c r="J122" s="140">
        <v>5005</v>
      </c>
      <c r="K122" s="141"/>
      <c r="L122" s="117" t="str">
        <f t="shared" si="18"/>
        <v>-5005()</v>
      </c>
      <c r="M122" s="119" t="s">
        <v>84</v>
      </c>
      <c r="N122" s="120" t="s">
        <v>433</v>
      </c>
      <c r="O122" s="121"/>
      <c r="P122" s="121"/>
      <c r="Q122" s="122"/>
      <c r="R122" s="145"/>
      <c r="S122" s="145" t="s">
        <v>427</v>
      </c>
      <c r="T122" s="121">
        <v>44591</v>
      </c>
      <c r="U122" s="121">
        <v>44819</v>
      </c>
      <c r="V122" s="121">
        <v>44834</v>
      </c>
      <c r="W122" s="124">
        <f t="shared" si="17"/>
        <v>4025000</v>
      </c>
      <c r="X122" s="125"/>
      <c r="Y122" s="125"/>
      <c r="Z122" s="126">
        <f t="shared" si="13"/>
        <v>0</v>
      </c>
      <c r="AA122" s="127"/>
      <c r="AB122" s="127"/>
      <c r="AC122" s="126"/>
      <c r="AD122" s="126"/>
      <c r="AE122" s="126"/>
      <c r="AF122" s="164"/>
      <c r="AG122" s="124">
        <f t="shared" si="10"/>
        <v>0</v>
      </c>
      <c r="AH122" s="121"/>
      <c r="AI122" s="129"/>
      <c r="AJ122" s="129"/>
      <c r="AK122" s="126">
        <f t="shared" si="14"/>
        <v>0</v>
      </c>
      <c r="AL122" s="130"/>
      <c r="AM122" s="130"/>
      <c r="AN122" s="130"/>
      <c r="AO122" s="130"/>
      <c r="AP122" s="130"/>
      <c r="AQ122" s="130">
        <v>4025000</v>
      </c>
      <c r="AR122" s="124">
        <f t="shared" si="19"/>
        <v>4025000</v>
      </c>
      <c r="AS122" s="124">
        <f t="shared" si="15"/>
        <v>4025000</v>
      </c>
      <c r="AT122" s="199"/>
      <c r="AU122" s="200"/>
      <c r="AV122" s="200"/>
      <c r="AW122" s="133"/>
      <c r="AX122" s="115"/>
      <c r="AY122" s="134">
        <v>44469</v>
      </c>
      <c r="AZ122" s="23"/>
      <c r="BA122" s="134"/>
      <c r="BB122" s="124">
        <f t="shared" si="16"/>
        <v>4025000</v>
      </c>
    </row>
    <row r="123" spans="2:55" ht="13.15" customHeight="1" x14ac:dyDescent="0.35">
      <c r="B123" s="328" t="s">
        <v>393</v>
      </c>
      <c r="C123" s="333" t="s">
        <v>416</v>
      </c>
      <c r="D123" s="137" t="s">
        <v>434</v>
      </c>
      <c r="E123" s="138">
        <v>6752</v>
      </c>
      <c r="F123" s="194" t="s">
        <v>435</v>
      </c>
      <c r="G123" s="156" t="s">
        <v>20</v>
      </c>
      <c r="H123" s="116" t="s">
        <v>109</v>
      </c>
      <c r="I123" s="175" t="s">
        <v>188</v>
      </c>
      <c r="J123" s="117">
        <v>5005</v>
      </c>
      <c r="K123" s="141" t="s">
        <v>436</v>
      </c>
      <c r="L123" s="117" t="str">
        <f t="shared" si="18"/>
        <v>CML-5005(162)</v>
      </c>
      <c r="M123" s="119" t="s">
        <v>84</v>
      </c>
      <c r="N123" s="120" t="s">
        <v>437</v>
      </c>
      <c r="O123" s="121"/>
      <c r="P123" s="121"/>
      <c r="Q123" s="122"/>
      <c r="R123" s="145"/>
      <c r="S123" s="145"/>
      <c r="T123" s="121"/>
      <c r="U123" s="121"/>
      <c r="V123" s="121">
        <v>44742</v>
      </c>
      <c r="W123" s="124">
        <f t="shared" si="17"/>
        <v>4350000</v>
      </c>
      <c r="X123" s="125"/>
      <c r="Y123" s="125"/>
      <c r="Z123" s="126">
        <f t="shared" si="13"/>
        <v>0</v>
      </c>
      <c r="AA123" s="127"/>
      <c r="AB123" s="127"/>
      <c r="AC123" s="128"/>
      <c r="AD123" s="126"/>
      <c r="AE123" s="126"/>
      <c r="AF123" s="126"/>
      <c r="AG123" s="124">
        <f t="shared" si="10"/>
        <v>0</v>
      </c>
      <c r="AH123" s="121"/>
      <c r="AI123" s="129"/>
      <c r="AJ123" s="129"/>
      <c r="AK123" s="126">
        <f t="shared" si="14"/>
        <v>0</v>
      </c>
      <c r="AL123" s="130"/>
      <c r="AM123" s="130"/>
      <c r="AN123" s="130">
        <v>4350000</v>
      </c>
      <c r="AO123" s="130"/>
      <c r="AP123" s="130"/>
      <c r="AQ123" s="130"/>
      <c r="AR123" s="124">
        <f t="shared" si="19"/>
        <v>4350000</v>
      </c>
      <c r="AS123" s="124">
        <f t="shared" si="15"/>
        <v>4350000</v>
      </c>
      <c r="AT123" s="199" t="s">
        <v>438</v>
      </c>
      <c r="AU123" s="200"/>
      <c r="AV123" s="200"/>
      <c r="AW123" s="133"/>
      <c r="AX123" s="115"/>
      <c r="AY123" s="134">
        <v>44469</v>
      </c>
      <c r="AZ123" s="23"/>
      <c r="BA123" s="134"/>
      <c r="BB123" s="124">
        <f t="shared" si="16"/>
        <v>4350000</v>
      </c>
    </row>
    <row r="124" spans="2:55" ht="13.15" customHeight="1" x14ac:dyDescent="0.35">
      <c r="B124" s="328" t="s">
        <v>393</v>
      </c>
      <c r="C124" s="333" t="s">
        <v>416</v>
      </c>
      <c r="D124" s="337" t="s">
        <v>439</v>
      </c>
      <c r="E124" s="138">
        <v>6648</v>
      </c>
      <c r="F124" s="194" t="s">
        <v>80</v>
      </c>
      <c r="G124" s="139" t="s">
        <v>81</v>
      </c>
      <c r="H124" s="160" t="s">
        <v>15</v>
      </c>
      <c r="I124" s="175" t="s">
        <v>82</v>
      </c>
      <c r="J124" s="117">
        <v>5005</v>
      </c>
      <c r="K124" s="141" t="s">
        <v>97</v>
      </c>
      <c r="L124" s="117" t="str">
        <f t="shared" si="18"/>
        <v>STPL-5005(154)</v>
      </c>
      <c r="M124" s="119" t="s">
        <v>84</v>
      </c>
      <c r="N124" s="120" t="s">
        <v>440</v>
      </c>
      <c r="O124" s="121"/>
      <c r="P124" s="121"/>
      <c r="Q124" s="122"/>
      <c r="R124" s="145"/>
      <c r="S124" s="145">
        <v>44377</v>
      </c>
      <c r="T124" s="121">
        <v>44053</v>
      </c>
      <c r="U124" s="121">
        <v>44469</v>
      </c>
      <c r="V124" s="121">
        <v>44227</v>
      </c>
      <c r="W124" s="124">
        <f t="shared" si="17"/>
        <v>6994933</v>
      </c>
      <c r="X124" s="163"/>
      <c r="Y124" s="125"/>
      <c r="Z124" s="126">
        <f t="shared" si="13"/>
        <v>0</v>
      </c>
      <c r="AA124" s="127"/>
      <c r="AB124" s="127"/>
      <c r="AC124" s="126"/>
      <c r="AD124" s="126"/>
      <c r="AE124" s="126"/>
      <c r="AF124" s="126"/>
      <c r="AG124" s="124">
        <f t="shared" si="10"/>
        <v>0</v>
      </c>
      <c r="AH124" s="121"/>
      <c r="AI124" s="129">
        <v>6994933</v>
      </c>
      <c r="AJ124" s="129"/>
      <c r="AK124" s="126">
        <f t="shared" si="14"/>
        <v>6994933</v>
      </c>
      <c r="AL124" s="130"/>
      <c r="AM124" s="130"/>
      <c r="AN124" s="130"/>
      <c r="AO124" s="130"/>
      <c r="AP124" s="130"/>
      <c r="AQ124" s="130"/>
      <c r="AR124" s="124">
        <f t="shared" si="19"/>
        <v>6994933</v>
      </c>
      <c r="AS124" s="124">
        <f t="shared" si="15"/>
        <v>6994933</v>
      </c>
      <c r="AT124" s="199" t="s">
        <v>441</v>
      </c>
      <c r="AU124" s="200"/>
      <c r="AV124" s="200"/>
      <c r="AW124" s="133"/>
      <c r="AX124" s="115"/>
      <c r="AY124" s="134">
        <v>44104</v>
      </c>
      <c r="AZ124" s="23"/>
      <c r="BA124" s="134"/>
      <c r="BB124" s="124">
        <f t="shared" si="16"/>
        <v>6994933</v>
      </c>
    </row>
    <row r="125" spans="2:55" ht="13.15" customHeight="1" x14ac:dyDescent="0.35">
      <c r="B125" s="153" t="s">
        <v>393</v>
      </c>
      <c r="C125" s="333" t="s">
        <v>416</v>
      </c>
      <c r="D125" s="337" t="s">
        <v>442</v>
      </c>
      <c r="E125" s="138">
        <v>1948</v>
      </c>
      <c r="F125" s="194" t="s">
        <v>255</v>
      </c>
      <c r="G125" s="193" t="s">
        <v>60</v>
      </c>
      <c r="H125" s="209" t="s">
        <v>60</v>
      </c>
      <c r="I125" s="175" t="s">
        <v>443</v>
      </c>
      <c r="J125" s="117">
        <v>5005</v>
      </c>
      <c r="K125" s="141" t="s">
        <v>444</v>
      </c>
      <c r="L125" s="117" t="str">
        <f t="shared" si="18"/>
        <v>HPLUL-5005(086)</v>
      </c>
      <c r="M125" s="119"/>
      <c r="N125" s="120" t="s">
        <v>445</v>
      </c>
      <c r="O125" s="121"/>
      <c r="P125" s="121"/>
      <c r="Q125" s="218" t="s">
        <v>324</v>
      </c>
      <c r="R125" s="210">
        <v>44473</v>
      </c>
      <c r="S125" s="145" t="s">
        <v>446</v>
      </c>
      <c r="T125" s="145">
        <v>39196</v>
      </c>
      <c r="U125" s="145">
        <v>44469</v>
      </c>
      <c r="V125" s="121">
        <v>44469</v>
      </c>
      <c r="W125" s="124">
        <f t="shared" si="17"/>
        <v>0</v>
      </c>
      <c r="X125" s="125"/>
      <c r="Y125" s="125"/>
      <c r="Z125" s="126">
        <f t="shared" si="13"/>
        <v>0</v>
      </c>
      <c r="AA125" s="127"/>
      <c r="AB125" s="127"/>
      <c r="AC125" s="126"/>
      <c r="AD125" s="126"/>
      <c r="AE125" s="126"/>
      <c r="AF125" s="164"/>
      <c r="AG125" s="124">
        <f t="shared" ref="AG125" si="20">SUM(Z125:AF125)</f>
        <v>0</v>
      </c>
      <c r="AH125" s="121"/>
      <c r="AI125" s="129"/>
      <c r="AJ125" s="129"/>
      <c r="AK125" s="130">
        <f t="shared" si="14"/>
        <v>0</v>
      </c>
      <c r="AL125" s="130"/>
      <c r="AM125" s="130"/>
      <c r="AN125" s="130"/>
      <c r="AO125" s="130"/>
      <c r="AP125" s="130"/>
      <c r="AQ125" s="130"/>
      <c r="AR125" s="234">
        <f t="shared" ref="AR125" si="21">SUM(AK125:AQ125)</f>
        <v>0</v>
      </c>
      <c r="AS125" s="234">
        <f t="shared" si="15"/>
        <v>0</v>
      </c>
      <c r="AT125" s="199"/>
      <c r="AU125" s="200"/>
      <c r="AV125" s="200"/>
      <c r="AW125" s="133"/>
      <c r="AX125" s="115"/>
      <c r="AY125" s="134">
        <v>44378</v>
      </c>
      <c r="AZ125" s="23"/>
      <c r="BA125" s="134"/>
      <c r="BB125" s="124">
        <f t="shared" si="16"/>
        <v>0</v>
      </c>
    </row>
    <row r="126" spans="2:55" ht="13.15" customHeight="1" x14ac:dyDescent="0.35">
      <c r="B126" s="328" t="s">
        <v>393</v>
      </c>
      <c r="C126" s="333" t="s">
        <v>416</v>
      </c>
      <c r="D126" s="337" t="s">
        <v>88</v>
      </c>
      <c r="E126" s="138">
        <v>6994</v>
      </c>
      <c r="F126" s="194" t="s">
        <v>89</v>
      </c>
      <c r="G126" s="154" t="s">
        <v>90</v>
      </c>
      <c r="H126" s="165" t="s">
        <v>58</v>
      </c>
      <c r="I126" s="175" t="s">
        <v>91</v>
      </c>
      <c r="J126" s="117">
        <v>5005</v>
      </c>
      <c r="K126" s="141" t="s">
        <v>447</v>
      </c>
      <c r="L126" s="117" t="str">
        <f t="shared" si="18"/>
        <v>HSIPL-5005(165)</v>
      </c>
      <c r="M126" s="119" t="s">
        <v>84</v>
      </c>
      <c r="N126" s="120" t="s">
        <v>448</v>
      </c>
      <c r="O126" s="121"/>
      <c r="P126" s="121"/>
      <c r="Q126" s="122"/>
      <c r="R126" s="145"/>
      <c r="S126" s="145"/>
      <c r="T126" s="121">
        <v>44403</v>
      </c>
      <c r="U126" s="121">
        <v>44545</v>
      </c>
      <c r="V126" s="121">
        <v>44561</v>
      </c>
      <c r="W126" s="124">
        <f t="shared" si="17"/>
        <v>1000000</v>
      </c>
      <c r="X126" s="125"/>
      <c r="Y126" s="125"/>
      <c r="Z126" s="126">
        <f t="shared" si="13"/>
        <v>0</v>
      </c>
      <c r="AA126" s="166"/>
      <c r="AB126" s="127"/>
      <c r="AC126" s="126"/>
      <c r="AD126" s="126"/>
      <c r="AE126" s="126"/>
      <c r="AF126" s="126"/>
      <c r="AG126" s="124">
        <f t="shared" si="10"/>
        <v>0</v>
      </c>
      <c r="AH126" s="121"/>
      <c r="AI126" s="129"/>
      <c r="AJ126" s="129"/>
      <c r="AK126" s="126">
        <f t="shared" si="14"/>
        <v>0</v>
      </c>
      <c r="AL126" s="130">
        <v>1000000</v>
      </c>
      <c r="AM126" s="130"/>
      <c r="AN126" s="130"/>
      <c r="AO126" s="130"/>
      <c r="AP126" s="130"/>
      <c r="AQ126" s="130"/>
      <c r="AR126" s="124">
        <f t="shared" si="19"/>
        <v>1000000</v>
      </c>
      <c r="AS126" s="124">
        <f t="shared" si="15"/>
        <v>1000000</v>
      </c>
      <c r="AT126" s="199"/>
      <c r="AU126" s="200"/>
      <c r="AV126" s="200"/>
      <c r="AW126" s="133"/>
      <c r="AX126" s="115"/>
      <c r="AY126" s="134">
        <v>44469</v>
      </c>
      <c r="AZ126" s="23"/>
      <c r="BA126" s="134"/>
      <c r="BB126" s="124">
        <f t="shared" si="16"/>
        <v>1000000</v>
      </c>
    </row>
    <row r="127" spans="2:55" ht="13.15" customHeight="1" x14ac:dyDescent="0.35">
      <c r="B127" s="153" t="s">
        <v>393</v>
      </c>
      <c r="C127" s="153" t="s">
        <v>393</v>
      </c>
      <c r="D127" s="337" t="s">
        <v>449</v>
      </c>
      <c r="E127" s="138">
        <v>6669</v>
      </c>
      <c r="F127" s="334" t="s">
        <v>400</v>
      </c>
      <c r="G127" s="139" t="s">
        <v>81</v>
      </c>
      <c r="H127" s="160" t="s">
        <v>16</v>
      </c>
      <c r="I127" s="175" t="s">
        <v>188</v>
      </c>
      <c r="J127" s="117">
        <v>5019</v>
      </c>
      <c r="K127" s="141" t="s">
        <v>450</v>
      </c>
      <c r="L127" s="117" t="str">
        <f t="shared" si="18"/>
        <v>CML-5019(036)</v>
      </c>
      <c r="M127" s="119" t="s">
        <v>84</v>
      </c>
      <c r="N127" s="120" t="s">
        <v>451</v>
      </c>
      <c r="O127" s="121"/>
      <c r="P127" s="121"/>
      <c r="Q127" s="122"/>
      <c r="R127" s="145"/>
      <c r="S127" s="145">
        <v>44620</v>
      </c>
      <c r="T127" s="121">
        <v>44329</v>
      </c>
      <c r="U127" s="121">
        <v>44500</v>
      </c>
      <c r="V127" s="121">
        <v>44592</v>
      </c>
      <c r="W127" s="124">
        <f t="shared" si="17"/>
        <v>1146000</v>
      </c>
      <c r="X127" s="125"/>
      <c r="Y127" s="163"/>
      <c r="Z127" s="126">
        <f t="shared" si="13"/>
        <v>0</v>
      </c>
      <c r="AA127" s="127"/>
      <c r="AB127" s="127"/>
      <c r="AC127" s="126"/>
      <c r="AD127" s="126"/>
      <c r="AE127" s="126"/>
      <c r="AF127" s="126"/>
      <c r="AG127" s="124">
        <f t="shared" si="10"/>
        <v>0</v>
      </c>
      <c r="AH127" s="121"/>
      <c r="AI127" s="129"/>
      <c r="AJ127" s="129">
        <v>1146000</v>
      </c>
      <c r="AK127" s="126">
        <f t="shared" si="14"/>
        <v>1146000</v>
      </c>
      <c r="AL127" s="130"/>
      <c r="AM127" s="130"/>
      <c r="AN127" s="130"/>
      <c r="AO127" s="130"/>
      <c r="AP127" s="130"/>
      <c r="AQ127" s="130"/>
      <c r="AR127" s="124">
        <f t="shared" si="19"/>
        <v>1146000</v>
      </c>
      <c r="AS127" s="124">
        <f t="shared" si="15"/>
        <v>1146000</v>
      </c>
      <c r="AT127" s="199"/>
      <c r="AU127" s="200"/>
      <c r="AV127" s="200"/>
      <c r="AW127" s="133"/>
      <c r="AX127" s="115"/>
      <c r="AY127" s="134">
        <v>44469</v>
      </c>
      <c r="AZ127" s="23"/>
      <c r="BA127" s="134"/>
      <c r="BB127" s="124">
        <f t="shared" si="16"/>
        <v>1146000</v>
      </c>
    </row>
    <row r="128" spans="2:55" ht="13.15" customHeight="1" x14ac:dyDescent="0.35">
      <c r="B128" s="153" t="s">
        <v>393</v>
      </c>
      <c r="C128" s="333" t="s">
        <v>452</v>
      </c>
      <c r="D128" s="337" t="s">
        <v>453</v>
      </c>
      <c r="E128" s="138">
        <v>6664</v>
      </c>
      <c r="F128" s="194" t="s">
        <v>80</v>
      </c>
      <c r="G128" s="139" t="s">
        <v>81</v>
      </c>
      <c r="H128" s="160" t="s">
        <v>15</v>
      </c>
      <c r="I128" s="175"/>
      <c r="J128" s="117">
        <v>5332</v>
      </c>
      <c r="K128" s="141"/>
      <c r="L128" s="117" t="str">
        <f t="shared" si="18"/>
        <v>-5332()</v>
      </c>
      <c r="M128" s="119" t="s">
        <v>84</v>
      </c>
      <c r="N128" s="235" t="s">
        <v>454</v>
      </c>
      <c r="O128" s="121"/>
      <c r="P128" s="121"/>
      <c r="Q128" s="236"/>
      <c r="R128" s="145"/>
      <c r="S128" s="145">
        <v>44713</v>
      </c>
      <c r="T128" s="121">
        <v>44481</v>
      </c>
      <c r="U128" s="121"/>
      <c r="V128" s="121">
        <v>44592</v>
      </c>
      <c r="W128" s="124">
        <f t="shared" si="17"/>
        <v>338000</v>
      </c>
      <c r="X128" s="163"/>
      <c r="Y128" s="125"/>
      <c r="Z128" s="126">
        <f t="shared" si="13"/>
        <v>0</v>
      </c>
      <c r="AA128" s="127"/>
      <c r="AB128" s="127"/>
      <c r="AC128" s="126"/>
      <c r="AD128" s="126"/>
      <c r="AE128" s="126"/>
      <c r="AF128" s="126"/>
      <c r="AG128" s="124">
        <f t="shared" si="10"/>
        <v>0</v>
      </c>
      <c r="AH128" s="121"/>
      <c r="AI128" s="129">
        <v>338000</v>
      </c>
      <c r="AJ128" s="129"/>
      <c r="AK128" s="126">
        <f t="shared" si="14"/>
        <v>338000</v>
      </c>
      <c r="AL128" s="130"/>
      <c r="AM128" s="130"/>
      <c r="AN128" s="130"/>
      <c r="AO128" s="130"/>
      <c r="AP128" s="130"/>
      <c r="AQ128" s="130"/>
      <c r="AR128" s="124">
        <f t="shared" si="19"/>
        <v>338000</v>
      </c>
      <c r="AS128" s="124">
        <f t="shared" si="15"/>
        <v>338000</v>
      </c>
      <c r="AT128" s="199" t="s">
        <v>455</v>
      </c>
      <c r="AU128" s="200"/>
      <c r="AV128" s="200"/>
      <c r="AW128" s="133"/>
      <c r="AX128" s="115"/>
      <c r="AY128" s="134">
        <v>44469</v>
      </c>
      <c r="AZ128" s="23"/>
      <c r="BA128" s="134"/>
      <c r="BB128" s="124">
        <f t="shared" si="16"/>
        <v>338000</v>
      </c>
    </row>
    <row r="129" spans="2:54" ht="13.15" customHeight="1" x14ac:dyDescent="0.35">
      <c r="B129" s="328" t="s">
        <v>393</v>
      </c>
      <c r="C129" s="329" t="s">
        <v>452</v>
      </c>
      <c r="D129" s="340" t="s">
        <v>456</v>
      </c>
      <c r="E129" s="331">
        <v>7274</v>
      </c>
      <c r="F129" s="341" t="s">
        <v>102</v>
      </c>
      <c r="G129" s="139" t="s">
        <v>81</v>
      </c>
      <c r="H129" s="174" t="s">
        <v>15</v>
      </c>
      <c r="I129" s="175"/>
      <c r="J129" s="175">
        <v>5332</v>
      </c>
      <c r="K129" s="141"/>
      <c r="L129" s="175" t="str">
        <f t="shared" si="18"/>
        <v>-5332()</v>
      </c>
      <c r="M129" s="237" t="s">
        <v>84</v>
      </c>
      <c r="N129" s="238" t="s">
        <v>457</v>
      </c>
      <c r="O129" s="121"/>
      <c r="P129" s="121"/>
      <c r="Q129" s="236"/>
      <c r="R129" s="145"/>
      <c r="S129" s="145">
        <v>44866</v>
      </c>
      <c r="T129" s="121"/>
      <c r="U129" s="121"/>
      <c r="V129" s="121">
        <v>44834</v>
      </c>
      <c r="W129" s="124">
        <f t="shared" si="17"/>
        <v>1800000</v>
      </c>
      <c r="X129" s="163"/>
      <c r="Y129" s="125"/>
      <c r="Z129" s="126">
        <f t="shared" si="13"/>
        <v>0</v>
      </c>
      <c r="AA129" s="127"/>
      <c r="AB129" s="127"/>
      <c r="AC129" s="126"/>
      <c r="AD129" s="126"/>
      <c r="AE129" s="126"/>
      <c r="AF129" s="126"/>
      <c r="AG129" s="124">
        <f t="shared" si="10"/>
        <v>0</v>
      </c>
      <c r="AH129" s="121"/>
      <c r="AI129" s="129">
        <v>1800000</v>
      </c>
      <c r="AJ129" s="129"/>
      <c r="AK129" s="126">
        <f t="shared" si="14"/>
        <v>1800000</v>
      </c>
      <c r="AL129" s="130"/>
      <c r="AM129" s="130"/>
      <c r="AN129" s="130"/>
      <c r="AO129" s="130"/>
      <c r="AP129" s="130"/>
      <c r="AQ129" s="130"/>
      <c r="AR129" s="124">
        <f t="shared" si="19"/>
        <v>1800000</v>
      </c>
      <c r="AS129" s="124">
        <f t="shared" si="15"/>
        <v>1800000</v>
      </c>
      <c r="AT129" s="199" t="s">
        <v>458</v>
      </c>
      <c r="AU129" s="200"/>
      <c r="AV129" s="200"/>
      <c r="AW129" s="133"/>
      <c r="AX129" s="115"/>
      <c r="AY129" s="134">
        <v>44469</v>
      </c>
      <c r="AZ129" s="23"/>
      <c r="BA129" s="134"/>
      <c r="BB129" s="124">
        <f t="shared" si="16"/>
        <v>1800000</v>
      </c>
    </row>
    <row r="130" spans="2:54" ht="13.4" customHeight="1" x14ac:dyDescent="0.35">
      <c r="B130" s="153" t="s">
        <v>393</v>
      </c>
      <c r="C130" s="143" t="s">
        <v>459</v>
      </c>
      <c r="D130" s="137" t="s">
        <v>460</v>
      </c>
      <c r="E130" s="138">
        <v>6829</v>
      </c>
      <c r="F130" s="334" t="s">
        <v>461</v>
      </c>
      <c r="G130" s="156" t="s">
        <v>71</v>
      </c>
      <c r="H130" s="156" t="s">
        <v>71</v>
      </c>
      <c r="I130" s="140" t="s">
        <v>160</v>
      </c>
      <c r="J130" s="140">
        <v>5213</v>
      </c>
      <c r="K130" s="141"/>
      <c r="L130" s="117" t="str">
        <f t="shared" si="18"/>
        <v>ATPL-5213()</v>
      </c>
      <c r="M130" s="142" t="s">
        <v>74</v>
      </c>
      <c r="N130" s="143" t="s">
        <v>462</v>
      </c>
      <c r="O130" s="121" t="s">
        <v>111</v>
      </c>
      <c r="P130" s="121">
        <v>43964</v>
      </c>
      <c r="Q130" s="144" t="s">
        <v>463</v>
      </c>
      <c r="R130" s="145">
        <v>43600</v>
      </c>
      <c r="S130" s="145">
        <v>44490</v>
      </c>
      <c r="T130" s="134">
        <v>43887</v>
      </c>
      <c r="U130" s="134"/>
      <c r="V130" s="121">
        <v>43861</v>
      </c>
      <c r="W130" s="124">
        <f t="shared" si="17"/>
        <v>318000</v>
      </c>
      <c r="X130" s="147"/>
      <c r="Y130" s="147"/>
      <c r="Z130" s="126">
        <f t="shared" si="13"/>
        <v>0</v>
      </c>
      <c r="AA130" s="148"/>
      <c r="AB130" s="147"/>
      <c r="AC130" s="147"/>
      <c r="AD130" s="158"/>
      <c r="AE130" s="147"/>
      <c r="AF130" s="147"/>
      <c r="AG130" s="124">
        <f t="shared" si="10"/>
        <v>0</v>
      </c>
      <c r="AH130" s="145"/>
      <c r="AI130" s="147"/>
      <c r="AJ130" s="147"/>
      <c r="AK130" s="126">
        <f t="shared" si="14"/>
        <v>0</v>
      </c>
      <c r="AL130" s="147"/>
      <c r="AM130" s="147"/>
      <c r="AN130" s="147"/>
      <c r="AO130" s="147">
        <v>318000</v>
      </c>
      <c r="AP130" s="147"/>
      <c r="AQ130" s="147"/>
      <c r="AR130" s="124">
        <f t="shared" si="19"/>
        <v>318000</v>
      </c>
      <c r="AS130" s="124">
        <f t="shared" si="15"/>
        <v>318000</v>
      </c>
      <c r="AT130" s="131" t="s">
        <v>464</v>
      </c>
      <c r="AU130" s="149"/>
      <c r="AV130" s="150"/>
      <c r="AW130" s="151"/>
      <c r="AX130" s="115"/>
      <c r="AY130" s="134">
        <v>43739</v>
      </c>
      <c r="AZ130" s="23"/>
      <c r="BA130" s="134"/>
      <c r="BB130" s="124">
        <f t="shared" si="16"/>
        <v>318000</v>
      </c>
    </row>
    <row r="131" spans="2:54" ht="13.4" customHeight="1" x14ac:dyDescent="0.35">
      <c r="B131" s="153" t="s">
        <v>393</v>
      </c>
      <c r="C131" s="143" t="s">
        <v>459</v>
      </c>
      <c r="D131" s="137" t="s">
        <v>460</v>
      </c>
      <c r="E131" s="138">
        <v>6829</v>
      </c>
      <c r="F131" s="334" t="s">
        <v>461</v>
      </c>
      <c r="G131" s="156" t="s">
        <v>71</v>
      </c>
      <c r="H131" s="156" t="s">
        <v>71</v>
      </c>
      <c r="I131" s="140" t="s">
        <v>160</v>
      </c>
      <c r="J131" s="140">
        <v>5213</v>
      </c>
      <c r="K131" s="141"/>
      <c r="L131" s="117" t="str">
        <f t="shared" si="18"/>
        <v>ATPL-5213()</v>
      </c>
      <c r="M131" s="142" t="s">
        <v>84</v>
      </c>
      <c r="N131" s="143" t="s">
        <v>462</v>
      </c>
      <c r="O131" s="121"/>
      <c r="P131" s="121"/>
      <c r="Q131" s="144" t="s">
        <v>463</v>
      </c>
      <c r="R131" s="145"/>
      <c r="S131" s="145">
        <v>44859</v>
      </c>
      <c r="T131" s="134">
        <v>43887</v>
      </c>
      <c r="U131" s="134">
        <v>44742</v>
      </c>
      <c r="V131" s="121">
        <v>44742</v>
      </c>
      <c r="W131" s="124">
        <f t="shared" si="17"/>
        <v>1509000</v>
      </c>
      <c r="X131" s="147"/>
      <c r="Y131" s="147"/>
      <c r="Z131" s="126">
        <f t="shared" si="13"/>
        <v>0</v>
      </c>
      <c r="AA131" s="148"/>
      <c r="AB131" s="147"/>
      <c r="AC131" s="147"/>
      <c r="AD131" s="158"/>
      <c r="AE131" s="147"/>
      <c r="AF131" s="147"/>
      <c r="AG131" s="124">
        <f t="shared" si="10"/>
        <v>0</v>
      </c>
      <c r="AH131" s="145"/>
      <c r="AI131" s="147"/>
      <c r="AJ131" s="147"/>
      <c r="AK131" s="126">
        <f t="shared" si="14"/>
        <v>0</v>
      </c>
      <c r="AL131" s="147"/>
      <c r="AM131" s="147"/>
      <c r="AN131" s="147"/>
      <c r="AO131" s="147">
        <v>1509000</v>
      </c>
      <c r="AP131" s="147"/>
      <c r="AQ131" s="147"/>
      <c r="AR131" s="124">
        <f t="shared" si="19"/>
        <v>1509000</v>
      </c>
      <c r="AS131" s="124">
        <f t="shared" si="15"/>
        <v>1509000</v>
      </c>
      <c r="AT131" s="131" t="s">
        <v>465</v>
      </c>
      <c r="AU131" s="149"/>
      <c r="AV131" s="150"/>
      <c r="AW131" s="151"/>
      <c r="AX131" s="115"/>
      <c r="AY131" s="134">
        <v>43739</v>
      </c>
      <c r="AZ131" s="23"/>
      <c r="BA131" s="134"/>
      <c r="BB131" s="124">
        <f t="shared" si="16"/>
        <v>1509000</v>
      </c>
    </row>
    <row r="132" spans="2:54" ht="13.4" customHeight="1" x14ac:dyDescent="0.35">
      <c r="B132" s="153" t="s">
        <v>393</v>
      </c>
      <c r="C132" s="143" t="s">
        <v>459</v>
      </c>
      <c r="D132" s="137" t="s">
        <v>466</v>
      </c>
      <c r="E132" s="138">
        <v>6555</v>
      </c>
      <c r="F132" s="334" t="s">
        <v>70</v>
      </c>
      <c r="G132" s="156" t="s">
        <v>71</v>
      </c>
      <c r="H132" s="156" t="s">
        <v>72</v>
      </c>
      <c r="I132" s="140" t="s">
        <v>160</v>
      </c>
      <c r="J132" s="140">
        <v>5213</v>
      </c>
      <c r="K132" s="141" t="s">
        <v>467</v>
      </c>
      <c r="L132" s="117" t="str">
        <f t="shared" si="18"/>
        <v>ATPL-5213(068)</v>
      </c>
      <c r="M132" s="142" t="s">
        <v>74</v>
      </c>
      <c r="N132" s="143" t="s">
        <v>468</v>
      </c>
      <c r="O132" s="121"/>
      <c r="P132" s="239"/>
      <c r="Q132" s="239" t="s">
        <v>469</v>
      </c>
      <c r="R132" s="145"/>
      <c r="S132" s="145">
        <v>44498</v>
      </c>
      <c r="T132" s="134">
        <v>44530</v>
      </c>
      <c r="U132" s="240">
        <v>44742</v>
      </c>
      <c r="V132" s="121">
        <v>44742</v>
      </c>
      <c r="W132" s="124">
        <f t="shared" si="17"/>
        <v>780000</v>
      </c>
      <c r="X132" s="147"/>
      <c r="Y132" s="147"/>
      <c r="Z132" s="126">
        <f t="shared" si="13"/>
        <v>0</v>
      </c>
      <c r="AA132" s="148"/>
      <c r="AB132" s="147"/>
      <c r="AC132" s="147"/>
      <c r="AD132" s="158"/>
      <c r="AE132" s="147"/>
      <c r="AF132" s="147"/>
      <c r="AG132" s="124">
        <f t="shared" si="10"/>
        <v>0</v>
      </c>
      <c r="AH132" s="145"/>
      <c r="AI132" s="147"/>
      <c r="AJ132" s="147"/>
      <c r="AK132" s="126">
        <f t="shared" si="14"/>
        <v>0</v>
      </c>
      <c r="AL132" s="147"/>
      <c r="AM132" s="147"/>
      <c r="AN132" s="147"/>
      <c r="AO132" s="147">
        <v>780000</v>
      </c>
      <c r="AP132" s="147"/>
      <c r="AQ132" s="147"/>
      <c r="AR132" s="124">
        <f t="shared" si="19"/>
        <v>780000</v>
      </c>
      <c r="AS132" s="124">
        <f t="shared" si="15"/>
        <v>780000</v>
      </c>
      <c r="AT132" s="131" t="s">
        <v>470</v>
      </c>
      <c r="AU132" s="149"/>
      <c r="AV132" s="150"/>
      <c r="AW132" s="151"/>
      <c r="AX132" s="115"/>
      <c r="AY132" s="134">
        <v>43739</v>
      </c>
      <c r="AZ132" s="23"/>
      <c r="BA132" s="134"/>
      <c r="BB132" s="124">
        <f t="shared" si="16"/>
        <v>780000</v>
      </c>
    </row>
    <row r="133" spans="2:54" ht="13.4" customHeight="1" x14ac:dyDescent="0.35">
      <c r="B133" s="153" t="s">
        <v>393</v>
      </c>
      <c r="C133" s="143" t="s">
        <v>459</v>
      </c>
      <c r="D133" s="137" t="s">
        <v>88</v>
      </c>
      <c r="E133" s="138">
        <v>7002</v>
      </c>
      <c r="F133" s="334" t="s">
        <v>471</v>
      </c>
      <c r="G133" s="154" t="s">
        <v>90</v>
      </c>
      <c r="H133" s="154" t="s">
        <v>58</v>
      </c>
      <c r="I133" s="140" t="s">
        <v>91</v>
      </c>
      <c r="J133" s="140">
        <v>5213</v>
      </c>
      <c r="K133" s="141" t="s">
        <v>472</v>
      </c>
      <c r="L133" s="117" t="str">
        <f t="shared" si="18"/>
        <v>HSIPL-5213(071)</v>
      </c>
      <c r="M133" s="142" t="s">
        <v>84</v>
      </c>
      <c r="N133" s="143" t="s">
        <v>473</v>
      </c>
      <c r="O133" s="121"/>
      <c r="P133" s="121"/>
      <c r="Q133" s="241"/>
      <c r="R133" s="242"/>
      <c r="S133" s="145">
        <v>44621</v>
      </c>
      <c r="T133" s="240">
        <v>44179</v>
      </c>
      <c r="U133" s="240">
        <v>44592</v>
      </c>
      <c r="V133" s="121">
        <v>44742</v>
      </c>
      <c r="W133" s="124">
        <f t="shared" si="17"/>
        <v>1112000</v>
      </c>
      <c r="X133" s="147"/>
      <c r="Y133" s="147"/>
      <c r="Z133" s="126">
        <f t="shared" si="13"/>
        <v>0</v>
      </c>
      <c r="AA133" s="155"/>
      <c r="AB133" s="147"/>
      <c r="AC133" s="147"/>
      <c r="AD133" s="147"/>
      <c r="AE133" s="147"/>
      <c r="AF133" s="147"/>
      <c r="AG133" s="124">
        <f t="shared" ref="AG133:AG181" si="22">SUM(Z133:AF133)</f>
        <v>0</v>
      </c>
      <c r="AH133" s="145"/>
      <c r="AI133" s="147"/>
      <c r="AJ133" s="147"/>
      <c r="AK133" s="126">
        <f t="shared" si="14"/>
        <v>0</v>
      </c>
      <c r="AL133" s="147">
        <v>1112000</v>
      </c>
      <c r="AM133" s="147"/>
      <c r="AN133" s="147"/>
      <c r="AO133" s="147"/>
      <c r="AP133" s="147"/>
      <c r="AQ133" s="147"/>
      <c r="AR133" s="124">
        <f t="shared" ref="AR133:AR182" si="23">SUM(AK133:AQ133)</f>
        <v>1112000</v>
      </c>
      <c r="AS133" s="124">
        <f t="shared" si="15"/>
        <v>1112000</v>
      </c>
      <c r="AT133" s="131" t="s">
        <v>474</v>
      </c>
      <c r="AU133" s="149"/>
      <c r="AV133" s="150"/>
      <c r="AW133" s="151"/>
      <c r="AX133" s="115"/>
      <c r="AY133" s="134">
        <v>44104</v>
      </c>
      <c r="AZ133" s="23"/>
      <c r="BA133" s="134"/>
      <c r="BB133" s="124">
        <f t="shared" si="16"/>
        <v>1112000</v>
      </c>
    </row>
    <row r="134" spans="2:54" ht="13.4" customHeight="1" x14ac:dyDescent="0.35">
      <c r="B134" s="153" t="s">
        <v>393</v>
      </c>
      <c r="C134" s="143" t="s">
        <v>459</v>
      </c>
      <c r="D134" s="137" t="s">
        <v>475</v>
      </c>
      <c r="E134" s="138">
        <v>6632</v>
      </c>
      <c r="F134" s="334" t="s">
        <v>80</v>
      </c>
      <c r="G134" s="139" t="s">
        <v>81</v>
      </c>
      <c r="H134" s="139" t="s">
        <v>15</v>
      </c>
      <c r="I134" s="140" t="s">
        <v>82</v>
      </c>
      <c r="J134" s="140">
        <v>5213</v>
      </c>
      <c r="K134" s="141" t="s">
        <v>476</v>
      </c>
      <c r="L134" s="117" t="str">
        <f t="shared" si="18"/>
        <v>STPL-5213(063)</v>
      </c>
      <c r="M134" s="142" t="s">
        <v>84</v>
      </c>
      <c r="N134" s="143" t="s">
        <v>477</v>
      </c>
      <c r="O134" s="121"/>
      <c r="P134" s="121"/>
      <c r="Q134" s="243" t="s">
        <v>206</v>
      </c>
      <c r="R134" s="210">
        <v>44477</v>
      </c>
      <c r="S134" s="145">
        <v>44221</v>
      </c>
      <c r="T134" s="134">
        <v>43770</v>
      </c>
      <c r="U134" s="240">
        <v>44469</v>
      </c>
      <c r="V134" s="121">
        <v>44227</v>
      </c>
      <c r="W134" s="124">
        <f t="shared" si="17"/>
        <v>2366000</v>
      </c>
      <c r="X134" s="146"/>
      <c r="Y134" s="147"/>
      <c r="Z134" s="126">
        <f t="shared" si="13"/>
        <v>0</v>
      </c>
      <c r="AA134" s="148"/>
      <c r="AB134" s="147"/>
      <c r="AC134" s="147"/>
      <c r="AD134" s="147"/>
      <c r="AE134" s="147"/>
      <c r="AF134" s="147"/>
      <c r="AG134" s="124">
        <f t="shared" si="22"/>
        <v>0</v>
      </c>
      <c r="AH134" s="145"/>
      <c r="AI134" s="147">
        <v>2366000</v>
      </c>
      <c r="AJ134" s="147"/>
      <c r="AK134" s="126">
        <f t="shared" si="14"/>
        <v>2366000</v>
      </c>
      <c r="AL134" s="147"/>
      <c r="AM134" s="147"/>
      <c r="AN134" s="147"/>
      <c r="AO134" s="147"/>
      <c r="AP134" s="147"/>
      <c r="AQ134" s="147"/>
      <c r="AR134" s="124">
        <f t="shared" si="23"/>
        <v>2366000</v>
      </c>
      <c r="AS134" s="124">
        <f t="shared" si="15"/>
        <v>2366000</v>
      </c>
      <c r="AT134" s="131" t="s">
        <v>478</v>
      </c>
      <c r="AU134" s="149"/>
      <c r="AV134" s="150"/>
      <c r="AW134" s="151"/>
      <c r="AX134" s="115"/>
      <c r="AY134" s="134">
        <v>44104</v>
      </c>
      <c r="AZ134" s="23"/>
      <c r="BA134" s="134"/>
      <c r="BB134" s="124">
        <f t="shared" si="16"/>
        <v>2366000</v>
      </c>
    </row>
    <row r="135" spans="2:54" ht="13.4" customHeight="1" x14ac:dyDescent="0.35">
      <c r="B135" s="153" t="s">
        <v>393</v>
      </c>
      <c r="C135" s="143" t="s">
        <v>459</v>
      </c>
      <c r="D135" s="137"/>
      <c r="E135" s="138">
        <v>7300</v>
      </c>
      <c r="F135" s="334" t="s">
        <v>125</v>
      </c>
      <c r="G135" s="139" t="s">
        <v>81</v>
      </c>
      <c r="H135" s="139" t="s">
        <v>126</v>
      </c>
      <c r="I135" s="140"/>
      <c r="J135" s="140">
        <v>5213</v>
      </c>
      <c r="K135" s="141"/>
      <c r="L135" s="117" t="str">
        <f t="shared" si="18"/>
        <v>-5213()</v>
      </c>
      <c r="M135" s="142" t="s">
        <v>84</v>
      </c>
      <c r="N135" s="143" t="s">
        <v>479</v>
      </c>
      <c r="O135" s="121"/>
      <c r="P135" s="121"/>
      <c r="Q135" s="144"/>
      <c r="R135" s="145"/>
      <c r="S135" s="145">
        <v>44712</v>
      </c>
      <c r="T135" s="134"/>
      <c r="U135" s="240">
        <v>44591</v>
      </c>
      <c r="V135" s="121">
        <v>44834</v>
      </c>
      <c r="W135" s="124">
        <f t="shared" si="17"/>
        <v>1900000</v>
      </c>
      <c r="X135" s="147"/>
      <c r="Y135" s="147"/>
      <c r="Z135" s="126">
        <f t="shared" si="13"/>
        <v>0</v>
      </c>
      <c r="AA135" s="148"/>
      <c r="AB135" s="147"/>
      <c r="AC135" s="147"/>
      <c r="AD135" s="147"/>
      <c r="AE135" s="147"/>
      <c r="AF135" s="159"/>
      <c r="AG135" s="124">
        <f t="shared" si="22"/>
        <v>0</v>
      </c>
      <c r="AH135" s="145"/>
      <c r="AI135" s="147"/>
      <c r="AJ135" s="147"/>
      <c r="AK135" s="126">
        <f t="shared" si="14"/>
        <v>0</v>
      </c>
      <c r="AL135" s="147"/>
      <c r="AM135" s="147"/>
      <c r="AN135" s="147"/>
      <c r="AO135" s="147"/>
      <c r="AP135" s="147"/>
      <c r="AQ135" s="147">
        <v>1900000</v>
      </c>
      <c r="AR135" s="124">
        <f t="shared" si="23"/>
        <v>1900000</v>
      </c>
      <c r="AS135" s="124">
        <f t="shared" si="15"/>
        <v>1900000</v>
      </c>
      <c r="AT135" s="131"/>
      <c r="AU135" s="149"/>
      <c r="AV135" s="150"/>
      <c r="AW135" s="151"/>
      <c r="AX135" s="115"/>
      <c r="AY135" s="134">
        <v>44469</v>
      </c>
      <c r="AZ135" s="23"/>
      <c r="BA135" s="134"/>
      <c r="BB135" s="124">
        <f t="shared" si="16"/>
        <v>1900000</v>
      </c>
    </row>
    <row r="136" spans="2:54" ht="13.4" customHeight="1" x14ac:dyDescent="0.35">
      <c r="B136" s="153" t="s">
        <v>393</v>
      </c>
      <c r="C136" s="143" t="s">
        <v>459</v>
      </c>
      <c r="D136" s="137" t="s">
        <v>480</v>
      </c>
      <c r="E136" s="138">
        <v>6566</v>
      </c>
      <c r="F136" s="194" t="s">
        <v>187</v>
      </c>
      <c r="G136" s="139" t="s">
        <v>81</v>
      </c>
      <c r="H136" s="139" t="s">
        <v>16</v>
      </c>
      <c r="I136" s="140"/>
      <c r="J136" s="140">
        <v>5213</v>
      </c>
      <c r="K136" s="141"/>
      <c r="L136" s="117" t="str">
        <f t="shared" si="18"/>
        <v>-5213()</v>
      </c>
      <c r="M136" s="142" t="s">
        <v>84</v>
      </c>
      <c r="N136" s="143" t="s">
        <v>481</v>
      </c>
      <c r="O136" s="121"/>
      <c r="P136" s="121"/>
      <c r="Q136" s="144"/>
      <c r="R136" s="145"/>
      <c r="S136" s="145">
        <v>44742</v>
      </c>
      <c r="T136" s="240">
        <v>44435</v>
      </c>
      <c r="U136" s="240">
        <v>44591</v>
      </c>
      <c r="V136" s="121">
        <v>44592</v>
      </c>
      <c r="W136" s="124">
        <f t="shared" si="17"/>
        <v>128788</v>
      </c>
      <c r="X136" s="147"/>
      <c r="Y136" s="146"/>
      <c r="Z136" s="126">
        <f t="shared" si="13"/>
        <v>0</v>
      </c>
      <c r="AA136" s="148"/>
      <c r="AB136" s="147"/>
      <c r="AC136" s="147"/>
      <c r="AD136" s="147"/>
      <c r="AE136" s="147"/>
      <c r="AF136" s="147"/>
      <c r="AG136" s="124">
        <f t="shared" si="22"/>
        <v>0</v>
      </c>
      <c r="AH136" s="145"/>
      <c r="AI136" s="147"/>
      <c r="AJ136" s="147">
        <v>128788</v>
      </c>
      <c r="AK136" s="126">
        <f t="shared" si="14"/>
        <v>128788</v>
      </c>
      <c r="AL136" s="147"/>
      <c r="AM136" s="147"/>
      <c r="AN136" s="147"/>
      <c r="AO136" s="147"/>
      <c r="AP136" s="147"/>
      <c r="AQ136" s="147"/>
      <c r="AR136" s="124">
        <f t="shared" si="23"/>
        <v>128788</v>
      </c>
      <c r="AS136" s="124">
        <f t="shared" si="15"/>
        <v>128788</v>
      </c>
      <c r="AT136" s="131"/>
      <c r="AU136" s="149"/>
      <c r="AV136" s="150"/>
      <c r="AW136" s="151"/>
      <c r="AX136" s="115"/>
      <c r="AY136" s="134">
        <v>44469</v>
      </c>
      <c r="AZ136" s="23"/>
      <c r="BA136" s="134"/>
      <c r="BB136" s="124">
        <f t="shared" si="16"/>
        <v>128788</v>
      </c>
    </row>
    <row r="137" spans="2:54" ht="13.4" customHeight="1" x14ac:dyDescent="0.35">
      <c r="B137" s="153" t="s">
        <v>393</v>
      </c>
      <c r="C137" s="143" t="s">
        <v>459</v>
      </c>
      <c r="D137" s="137" t="s">
        <v>480</v>
      </c>
      <c r="E137" s="138">
        <v>6566</v>
      </c>
      <c r="F137" s="194" t="s">
        <v>187</v>
      </c>
      <c r="G137" s="139" t="s">
        <v>81</v>
      </c>
      <c r="H137" s="139" t="s">
        <v>16</v>
      </c>
      <c r="I137" s="140"/>
      <c r="J137" s="140">
        <v>5213</v>
      </c>
      <c r="K137" s="141"/>
      <c r="L137" s="117" t="str">
        <f t="shared" si="18"/>
        <v>-5213()</v>
      </c>
      <c r="M137" s="142" t="s">
        <v>144</v>
      </c>
      <c r="N137" s="143" t="s">
        <v>481</v>
      </c>
      <c r="O137" s="121"/>
      <c r="P137" s="121"/>
      <c r="Q137" s="241"/>
      <c r="R137" s="145"/>
      <c r="S137" s="145"/>
      <c r="T137" s="240">
        <v>44435</v>
      </c>
      <c r="U137" s="134"/>
      <c r="V137" s="121">
        <v>44469</v>
      </c>
      <c r="W137" s="124">
        <f t="shared" si="17"/>
        <v>157212</v>
      </c>
      <c r="X137" s="147"/>
      <c r="Y137" s="146"/>
      <c r="Z137" s="126">
        <f t="shared" si="13"/>
        <v>0</v>
      </c>
      <c r="AA137" s="148"/>
      <c r="AB137" s="147"/>
      <c r="AC137" s="147"/>
      <c r="AD137" s="147"/>
      <c r="AE137" s="147"/>
      <c r="AF137" s="147"/>
      <c r="AG137" s="124">
        <f t="shared" si="22"/>
        <v>0</v>
      </c>
      <c r="AH137" s="145"/>
      <c r="AI137" s="147"/>
      <c r="AJ137" s="147">
        <v>157212</v>
      </c>
      <c r="AK137" s="126">
        <f t="shared" si="14"/>
        <v>157212</v>
      </c>
      <c r="AL137" s="147"/>
      <c r="AM137" s="147"/>
      <c r="AN137" s="147"/>
      <c r="AO137" s="147"/>
      <c r="AP137" s="147"/>
      <c r="AQ137" s="147"/>
      <c r="AR137" s="124">
        <f t="shared" si="23"/>
        <v>157212</v>
      </c>
      <c r="AS137" s="124">
        <f t="shared" si="15"/>
        <v>157212</v>
      </c>
      <c r="AT137" s="131" t="s">
        <v>482</v>
      </c>
      <c r="AU137" s="149"/>
      <c r="AV137" s="150"/>
      <c r="AW137" s="151"/>
      <c r="AX137" s="115"/>
      <c r="AY137" s="134">
        <v>44104</v>
      </c>
      <c r="AZ137" s="23"/>
      <c r="BA137" s="134"/>
      <c r="BB137" s="124">
        <f t="shared" si="16"/>
        <v>157212</v>
      </c>
    </row>
    <row r="138" spans="2:54" ht="13.4" customHeight="1" x14ac:dyDescent="0.35">
      <c r="B138" s="153" t="s">
        <v>393</v>
      </c>
      <c r="C138" s="143" t="s">
        <v>459</v>
      </c>
      <c r="D138" s="137" t="s">
        <v>483</v>
      </c>
      <c r="E138" s="138">
        <v>6617</v>
      </c>
      <c r="F138" s="194" t="s">
        <v>484</v>
      </c>
      <c r="G138" s="139" t="s">
        <v>219</v>
      </c>
      <c r="H138" s="139" t="s">
        <v>16</v>
      </c>
      <c r="I138" s="140"/>
      <c r="J138" s="140">
        <v>5213</v>
      </c>
      <c r="K138" s="141"/>
      <c r="L138" s="117" t="str">
        <f t="shared" si="18"/>
        <v>-5213()</v>
      </c>
      <c r="M138" s="142" t="s">
        <v>84</v>
      </c>
      <c r="N138" s="143" t="s">
        <v>485</v>
      </c>
      <c r="O138" s="121"/>
      <c r="P138" s="121"/>
      <c r="Q138" s="144"/>
      <c r="R138" s="145"/>
      <c r="S138" s="145">
        <v>44684</v>
      </c>
      <c r="T138" s="240">
        <v>43256</v>
      </c>
      <c r="U138" s="240">
        <v>44591</v>
      </c>
      <c r="V138" s="121">
        <v>44592</v>
      </c>
      <c r="W138" s="124">
        <f t="shared" si="17"/>
        <v>40000</v>
      </c>
      <c r="X138" s="147"/>
      <c r="Y138" s="146"/>
      <c r="Z138" s="126">
        <f t="shared" si="13"/>
        <v>0</v>
      </c>
      <c r="AA138" s="148"/>
      <c r="AB138" s="147"/>
      <c r="AC138" s="147"/>
      <c r="AD138" s="147"/>
      <c r="AE138" s="147"/>
      <c r="AF138" s="147"/>
      <c r="AG138" s="124">
        <f t="shared" si="22"/>
        <v>0</v>
      </c>
      <c r="AH138" s="145"/>
      <c r="AI138" s="147"/>
      <c r="AJ138" s="147">
        <v>40000</v>
      </c>
      <c r="AK138" s="126">
        <f t="shared" si="14"/>
        <v>40000</v>
      </c>
      <c r="AL138" s="147"/>
      <c r="AM138" s="147"/>
      <c r="AN138" s="147"/>
      <c r="AO138" s="147"/>
      <c r="AP138" s="147"/>
      <c r="AQ138" s="147"/>
      <c r="AR138" s="124">
        <f t="shared" si="23"/>
        <v>40000</v>
      </c>
      <c r="AS138" s="124">
        <f t="shared" si="15"/>
        <v>40000</v>
      </c>
      <c r="AT138" s="131"/>
      <c r="AU138" s="149"/>
      <c r="AV138" s="150"/>
      <c r="AW138" s="151"/>
      <c r="AX138" s="115"/>
      <c r="AY138" s="134">
        <v>44469</v>
      </c>
      <c r="AZ138" s="23"/>
      <c r="BA138" s="134"/>
      <c r="BB138" s="124">
        <f t="shared" si="16"/>
        <v>40000</v>
      </c>
    </row>
    <row r="139" spans="2:54" ht="13.4" customHeight="1" x14ac:dyDescent="0.35">
      <c r="B139" s="153" t="s">
        <v>393</v>
      </c>
      <c r="C139" s="143" t="s">
        <v>459</v>
      </c>
      <c r="D139" s="137" t="s">
        <v>483</v>
      </c>
      <c r="E139" s="138">
        <v>6617</v>
      </c>
      <c r="F139" s="194" t="s">
        <v>187</v>
      </c>
      <c r="G139" s="139" t="s">
        <v>81</v>
      </c>
      <c r="H139" s="139" t="s">
        <v>16</v>
      </c>
      <c r="I139" s="140"/>
      <c r="J139" s="140">
        <v>5213</v>
      </c>
      <c r="K139" s="141"/>
      <c r="L139" s="117" t="str">
        <f t="shared" si="18"/>
        <v>-5213()</v>
      </c>
      <c r="M139" s="142" t="s">
        <v>84</v>
      </c>
      <c r="N139" s="143" t="s">
        <v>485</v>
      </c>
      <c r="O139" s="121"/>
      <c r="P139" s="121"/>
      <c r="Q139" s="144"/>
      <c r="R139" s="145"/>
      <c r="S139" s="145">
        <v>44684</v>
      </c>
      <c r="T139" s="240">
        <v>43256</v>
      </c>
      <c r="U139" s="240">
        <v>44591</v>
      </c>
      <c r="V139" s="121">
        <v>44592</v>
      </c>
      <c r="W139" s="124">
        <f t="shared" si="17"/>
        <v>1701000</v>
      </c>
      <c r="X139" s="147"/>
      <c r="Y139" s="146"/>
      <c r="Z139" s="126">
        <f t="shared" si="13"/>
        <v>0</v>
      </c>
      <c r="AA139" s="148"/>
      <c r="AB139" s="147"/>
      <c r="AC139" s="147"/>
      <c r="AD139" s="147"/>
      <c r="AE139" s="147"/>
      <c r="AF139" s="147"/>
      <c r="AG139" s="124">
        <f t="shared" si="22"/>
        <v>0</v>
      </c>
      <c r="AH139" s="145"/>
      <c r="AI139" s="147"/>
      <c r="AJ139" s="147">
        <v>1701000</v>
      </c>
      <c r="AK139" s="126">
        <f t="shared" si="14"/>
        <v>1701000</v>
      </c>
      <c r="AL139" s="147"/>
      <c r="AM139" s="147"/>
      <c r="AN139" s="147"/>
      <c r="AO139" s="147"/>
      <c r="AP139" s="147"/>
      <c r="AQ139" s="147"/>
      <c r="AR139" s="124">
        <f t="shared" si="23"/>
        <v>1701000</v>
      </c>
      <c r="AS139" s="124">
        <f t="shared" si="15"/>
        <v>1701000</v>
      </c>
      <c r="AT139" s="131"/>
      <c r="AU139" s="149"/>
      <c r="AV139" s="150"/>
      <c r="AW139" s="151"/>
      <c r="AX139" s="115"/>
      <c r="AY139" s="134">
        <v>44469</v>
      </c>
      <c r="AZ139" s="23"/>
      <c r="BA139" s="134"/>
      <c r="BB139" s="124">
        <f t="shared" si="16"/>
        <v>1701000</v>
      </c>
    </row>
    <row r="140" spans="2:54" ht="13.4" customHeight="1" x14ac:dyDescent="0.35">
      <c r="B140" s="153" t="s">
        <v>393</v>
      </c>
      <c r="C140" s="143" t="s">
        <v>459</v>
      </c>
      <c r="D140" s="137" t="s">
        <v>486</v>
      </c>
      <c r="E140" s="138">
        <v>6627</v>
      </c>
      <c r="F140" s="194" t="s">
        <v>187</v>
      </c>
      <c r="G140" s="139" t="s">
        <v>81</v>
      </c>
      <c r="H140" s="139" t="s">
        <v>16</v>
      </c>
      <c r="I140" s="140"/>
      <c r="J140" s="140">
        <v>5213</v>
      </c>
      <c r="K140" s="141"/>
      <c r="L140" s="117" t="str">
        <f t="shared" si="18"/>
        <v>-5213()</v>
      </c>
      <c r="M140" s="142" t="s">
        <v>84</v>
      </c>
      <c r="N140" s="143" t="s">
        <v>487</v>
      </c>
      <c r="O140" s="121"/>
      <c r="P140" s="121"/>
      <c r="Q140" s="144" t="s">
        <v>488</v>
      </c>
      <c r="R140" s="145"/>
      <c r="S140" s="145">
        <v>44649</v>
      </c>
      <c r="T140" s="134">
        <v>44266</v>
      </c>
      <c r="U140" s="134">
        <v>44591</v>
      </c>
      <c r="V140" s="121">
        <v>44592</v>
      </c>
      <c r="W140" s="124">
        <f t="shared" si="17"/>
        <v>286000</v>
      </c>
      <c r="X140" s="147"/>
      <c r="Y140" s="146"/>
      <c r="Z140" s="126">
        <f t="shared" si="13"/>
        <v>0</v>
      </c>
      <c r="AA140" s="148"/>
      <c r="AB140" s="147"/>
      <c r="AC140" s="147"/>
      <c r="AD140" s="147"/>
      <c r="AE140" s="147"/>
      <c r="AF140" s="147"/>
      <c r="AG140" s="124">
        <f t="shared" si="22"/>
        <v>0</v>
      </c>
      <c r="AH140" s="145"/>
      <c r="AI140" s="147"/>
      <c r="AJ140" s="147">
        <v>286000</v>
      </c>
      <c r="AK140" s="126">
        <f t="shared" si="14"/>
        <v>286000</v>
      </c>
      <c r="AL140" s="147"/>
      <c r="AM140" s="147"/>
      <c r="AN140" s="147"/>
      <c r="AO140" s="147"/>
      <c r="AP140" s="147"/>
      <c r="AQ140" s="147"/>
      <c r="AR140" s="124">
        <f t="shared" si="23"/>
        <v>286000</v>
      </c>
      <c r="AS140" s="124">
        <f t="shared" si="15"/>
        <v>286000</v>
      </c>
      <c r="AT140" s="131"/>
      <c r="AU140" s="149"/>
      <c r="AV140" s="150"/>
      <c r="AW140" s="151"/>
      <c r="AX140" s="115"/>
      <c r="AY140" s="134">
        <v>44469</v>
      </c>
      <c r="AZ140" s="23"/>
      <c r="BA140" s="134"/>
      <c r="BB140" s="124">
        <f t="shared" si="16"/>
        <v>286000</v>
      </c>
    </row>
    <row r="141" spans="2:54" ht="13.4" customHeight="1" x14ac:dyDescent="0.35">
      <c r="B141" s="153" t="s">
        <v>393</v>
      </c>
      <c r="C141" s="143" t="s">
        <v>459</v>
      </c>
      <c r="D141" s="137" t="s">
        <v>489</v>
      </c>
      <c r="E141" s="138">
        <v>6764</v>
      </c>
      <c r="F141" s="334" t="s">
        <v>400</v>
      </c>
      <c r="G141" s="139" t="s">
        <v>81</v>
      </c>
      <c r="H141" s="139" t="s">
        <v>16</v>
      </c>
      <c r="I141" s="140"/>
      <c r="J141" s="140">
        <v>5213</v>
      </c>
      <c r="K141" s="141"/>
      <c r="L141" s="117" t="str">
        <f t="shared" si="18"/>
        <v>-5213()</v>
      </c>
      <c r="M141" s="142" t="s">
        <v>84</v>
      </c>
      <c r="N141" s="143" t="s">
        <v>490</v>
      </c>
      <c r="O141" s="121"/>
      <c r="P141" s="121"/>
      <c r="Q141" s="144" t="s">
        <v>488</v>
      </c>
      <c r="R141" s="145"/>
      <c r="S141" s="145">
        <v>44684</v>
      </c>
      <c r="T141" s="240">
        <v>44404</v>
      </c>
      <c r="U141" s="240">
        <v>44591</v>
      </c>
      <c r="V141" s="121">
        <v>44592</v>
      </c>
      <c r="W141" s="124">
        <f t="shared" si="17"/>
        <v>919000</v>
      </c>
      <c r="X141" s="147"/>
      <c r="Y141" s="146"/>
      <c r="Z141" s="126">
        <f t="shared" si="13"/>
        <v>0</v>
      </c>
      <c r="AA141" s="148"/>
      <c r="AB141" s="147"/>
      <c r="AC141" s="147"/>
      <c r="AD141" s="147"/>
      <c r="AE141" s="147"/>
      <c r="AF141" s="147"/>
      <c r="AG141" s="124">
        <f t="shared" si="22"/>
        <v>0</v>
      </c>
      <c r="AH141" s="145"/>
      <c r="AI141" s="147"/>
      <c r="AJ141" s="147">
        <v>919000</v>
      </c>
      <c r="AK141" s="126">
        <f t="shared" si="14"/>
        <v>919000</v>
      </c>
      <c r="AL141" s="147"/>
      <c r="AM141" s="147"/>
      <c r="AN141" s="147"/>
      <c r="AO141" s="147"/>
      <c r="AP141" s="147"/>
      <c r="AQ141" s="147"/>
      <c r="AR141" s="124">
        <f t="shared" si="23"/>
        <v>919000</v>
      </c>
      <c r="AS141" s="124">
        <f t="shared" si="15"/>
        <v>919000</v>
      </c>
      <c r="AT141" s="131"/>
      <c r="AU141" s="149"/>
      <c r="AV141" s="150"/>
      <c r="AW141" s="151"/>
      <c r="AX141" s="115"/>
      <c r="AY141" s="134">
        <v>44469</v>
      </c>
      <c r="AZ141" s="23"/>
      <c r="BA141" s="134"/>
      <c r="BB141" s="124">
        <f t="shared" si="16"/>
        <v>919000</v>
      </c>
    </row>
    <row r="142" spans="2:54" ht="13.4" customHeight="1" x14ac:dyDescent="0.35">
      <c r="B142" s="153" t="s">
        <v>393</v>
      </c>
      <c r="C142" s="143" t="s">
        <v>491</v>
      </c>
      <c r="D142" s="137" t="s">
        <v>492</v>
      </c>
      <c r="E142" s="138">
        <v>7245</v>
      </c>
      <c r="F142" s="334" t="s">
        <v>102</v>
      </c>
      <c r="G142" s="139" t="s">
        <v>81</v>
      </c>
      <c r="H142" s="139" t="s">
        <v>15</v>
      </c>
      <c r="I142" s="140"/>
      <c r="J142" s="140">
        <v>6264</v>
      </c>
      <c r="K142" s="141"/>
      <c r="L142" s="117" t="str">
        <f t="shared" si="18"/>
        <v>-6264()</v>
      </c>
      <c r="M142" s="142" t="s">
        <v>84</v>
      </c>
      <c r="N142" s="143" t="s">
        <v>493</v>
      </c>
      <c r="O142" s="121"/>
      <c r="P142" s="121"/>
      <c r="Q142" s="144"/>
      <c r="R142" s="145"/>
      <c r="S142" s="145"/>
      <c r="T142" s="134"/>
      <c r="U142" s="134"/>
      <c r="V142" s="121">
        <v>44834</v>
      </c>
      <c r="W142" s="124">
        <f t="shared" si="17"/>
        <v>1987000</v>
      </c>
      <c r="X142" s="146"/>
      <c r="Y142" s="147"/>
      <c r="Z142" s="126">
        <f t="shared" si="13"/>
        <v>0</v>
      </c>
      <c r="AA142" s="148"/>
      <c r="AB142" s="147"/>
      <c r="AC142" s="147"/>
      <c r="AD142" s="147"/>
      <c r="AE142" s="147"/>
      <c r="AF142" s="147"/>
      <c r="AG142" s="124">
        <f t="shared" si="22"/>
        <v>0</v>
      </c>
      <c r="AH142" s="145"/>
      <c r="AI142" s="147">
        <v>1987000</v>
      </c>
      <c r="AJ142" s="147"/>
      <c r="AK142" s="126">
        <f t="shared" si="14"/>
        <v>1987000</v>
      </c>
      <c r="AL142" s="147"/>
      <c r="AM142" s="147"/>
      <c r="AN142" s="147"/>
      <c r="AO142" s="147"/>
      <c r="AP142" s="147"/>
      <c r="AQ142" s="147"/>
      <c r="AR142" s="124">
        <f t="shared" si="23"/>
        <v>1987000</v>
      </c>
      <c r="AS142" s="124">
        <f t="shared" si="15"/>
        <v>1987000</v>
      </c>
      <c r="AT142" s="131"/>
      <c r="AU142" s="149"/>
      <c r="AV142" s="150"/>
      <c r="AW142" s="151"/>
      <c r="AX142" s="115"/>
      <c r="AY142" s="134">
        <v>44469</v>
      </c>
      <c r="AZ142" s="23"/>
      <c r="BA142" s="134"/>
      <c r="BB142" s="124">
        <f t="shared" si="16"/>
        <v>1987000</v>
      </c>
    </row>
    <row r="143" spans="2:54" ht="13.4" customHeight="1" x14ac:dyDescent="0.35">
      <c r="B143" s="153" t="s">
        <v>393</v>
      </c>
      <c r="C143" s="143" t="s">
        <v>491</v>
      </c>
      <c r="D143" s="137" t="s">
        <v>494</v>
      </c>
      <c r="E143" s="335">
        <v>6045</v>
      </c>
      <c r="F143" s="342" t="s">
        <v>495</v>
      </c>
      <c r="G143" s="116" t="s">
        <v>20</v>
      </c>
      <c r="H143" s="116" t="s">
        <v>109</v>
      </c>
      <c r="I143" s="140" t="s">
        <v>256</v>
      </c>
      <c r="J143" s="140">
        <v>6264</v>
      </c>
      <c r="K143" s="141"/>
      <c r="L143" s="117" t="str">
        <f t="shared" si="18"/>
        <v>RPSTPL-6264()</v>
      </c>
      <c r="M143" s="142" t="s">
        <v>74</v>
      </c>
      <c r="N143" s="143" t="s">
        <v>496</v>
      </c>
      <c r="O143" s="121" t="s">
        <v>111</v>
      </c>
      <c r="P143" s="121">
        <v>43496</v>
      </c>
      <c r="Q143" s="244" t="s">
        <v>463</v>
      </c>
      <c r="R143" s="245">
        <v>43279</v>
      </c>
      <c r="S143" s="145"/>
      <c r="T143" s="121"/>
      <c r="U143" s="121">
        <v>43131</v>
      </c>
      <c r="V143" s="121">
        <v>43131</v>
      </c>
      <c r="W143" s="124">
        <f t="shared" si="17"/>
        <v>731000</v>
      </c>
      <c r="X143" s="147"/>
      <c r="Y143" s="147"/>
      <c r="Z143" s="126">
        <f t="shared" si="13"/>
        <v>0</v>
      </c>
      <c r="AA143" s="127"/>
      <c r="AB143" s="127"/>
      <c r="AC143" s="158"/>
      <c r="AD143" s="147"/>
      <c r="AE143" s="147"/>
      <c r="AF143" s="147"/>
      <c r="AG143" s="124">
        <f t="shared" si="22"/>
        <v>0</v>
      </c>
      <c r="AH143" s="121"/>
      <c r="AI143" s="171"/>
      <c r="AJ143" s="171"/>
      <c r="AK143" s="130">
        <f t="shared" si="14"/>
        <v>0</v>
      </c>
      <c r="AL143" s="171"/>
      <c r="AM143" s="171"/>
      <c r="AN143" s="171">
        <v>731000</v>
      </c>
      <c r="AO143" s="171"/>
      <c r="AP143" s="171"/>
      <c r="AQ143" s="171"/>
      <c r="AR143" s="234">
        <f t="shared" si="23"/>
        <v>731000</v>
      </c>
      <c r="AS143" s="234">
        <f t="shared" si="15"/>
        <v>731000</v>
      </c>
      <c r="AT143" s="246" t="s">
        <v>497</v>
      </c>
      <c r="AU143" s="173"/>
      <c r="AV143" s="173"/>
      <c r="AW143" s="133"/>
      <c r="AX143" s="115"/>
      <c r="AY143" s="134">
        <v>43739</v>
      </c>
      <c r="AZ143" s="23"/>
      <c r="BA143" s="134"/>
      <c r="BB143" s="124">
        <f t="shared" si="16"/>
        <v>731000</v>
      </c>
    </row>
    <row r="144" spans="2:54" ht="13.15" customHeight="1" x14ac:dyDescent="0.35">
      <c r="B144" s="153" t="s">
        <v>393</v>
      </c>
      <c r="C144" s="143" t="s">
        <v>491</v>
      </c>
      <c r="D144" s="137" t="s">
        <v>494</v>
      </c>
      <c r="E144" s="335">
        <v>6045</v>
      </c>
      <c r="F144" s="342" t="s">
        <v>495</v>
      </c>
      <c r="G144" s="116" t="s">
        <v>20</v>
      </c>
      <c r="H144" s="116" t="s">
        <v>109</v>
      </c>
      <c r="I144" s="140"/>
      <c r="J144" s="140">
        <v>6264</v>
      </c>
      <c r="K144" s="141"/>
      <c r="L144" s="117" t="str">
        <f t="shared" si="18"/>
        <v>-6264()</v>
      </c>
      <c r="M144" s="142" t="s">
        <v>84</v>
      </c>
      <c r="N144" s="143" t="s">
        <v>496</v>
      </c>
      <c r="O144" s="121"/>
      <c r="P144" s="121"/>
      <c r="Q144" s="122"/>
      <c r="R144" s="145"/>
      <c r="S144" s="145"/>
      <c r="T144" s="121"/>
      <c r="U144" s="121"/>
      <c r="V144" s="121">
        <v>44742</v>
      </c>
      <c r="W144" s="124">
        <f t="shared" si="17"/>
        <v>3275000</v>
      </c>
      <c r="X144" s="147"/>
      <c r="Y144" s="147"/>
      <c r="Z144" s="126">
        <f t="shared" si="13"/>
        <v>0</v>
      </c>
      <c r="AA144" s="127"/>
      <c r="AB144" s="127"/>
      <c r="AC144" s="158"/>
      <c r="AD144" s="147"/>
      <c r="AE144" s="147"/>
      <c r="AF144" s="147"/>
      <c r="AG144" s="124">
        <f t="shared" si="22"/>
        <v>0</v>
      </c>
      <c r="AH144" s="121"/>
      <c r="AI144" s="171"/>
      <c r="AJ144" s="171"/>
      <c r="AK144" s="130">
        <f t="shared" si="14"/>
        <v>0</v>
      </c>
      <c r="AL144" s="171"/>
      <c r="AM144" s="171"/>
      <c r="AN144" s="171">
        <v>3275000</v>
      </c>
      <c r="AO144" s="171"/>
      <c r="AP144" s="171"/>
      <c r="AQ144" s="171"/>
      <c r="AR144" s="234">
        <f t="shared" si="23"/>
        <v>3275000</v>
      </c>
      <c r="AS144" s="234">
        <f t="shared" si="15"/>
        <v>3275000</v>
      </c>
      <c r="AT144" s="246" t="s">
        <v>498</v>
      </c>
      <c r="AU144" s="173"/>
      <c r="AV144" s="173"/>
      <c r="AW144" s="133"/>
      <c r="AX144" s="115"/>
      <c r="AY144" s="134">
        <v>44104</v>
      </c>
      <c r="AZ144" s="23"/>
      <c r="BA144" s="134"/>
      <c r="BB144" s="124">
        <f t="shared" si="16"/>
        <v>3275000</v>
      </c>
    </row>
    <row r="145" spans="2:55" ht="13.4" customHeight="1" x14ac:dyDescent="0.35">
      <c r="B145" s="328" t="s">
        <v>393</v>
      </c>
      <c r="C145" s="143" t="s">
        <v>491</v>
      </c>
      <c r="D145" s="137" t="s">
        <v>499</v>
      </c>
      <c r="E145" s="335">
        <v>4198</v>
      </c>
      <c r="F145" s="342" t="s">
        <v>500</v>
      </c>
      <c r="G145" s="116" t="s">
        <v>20</v>
      </c>
      <c r="H145" s="116" t="s">
        <v>501</v>
      </c>
      <c r="I145" s="140"/>
      <c r="J145" s="140">
        <v>6264</v>
      </c>
      <c r="K145" s="141"/>
      <c r="L145" s="117" t="str">
        <f t="shared" si="18"/>
        <v>-6264()</v>
      </c>
      <c r="M145" s="142" t="s">
        <v>115</v>
      </c>
      <c r="N145" s="143" t="s">
        <v>502</v>
      </c>
      <c r="O145" s="121"/>
      <c r="P145" s="121"/>
      <c r="Q145" s="122"/>
      <c r="R145" s="145"/>
      <c r="S145" s="145"/>
      <c r="T145" s="121"/>
      <c r="U145" s="121"/>
      <c r="V145" s="121">
        <v>44742</v>
      </c>
      <c r="W145" s="124">
        <f t="shared" si="17"/>
        <v>4754000</v>
      </c>
      <c r="X145" s="147"/>
      <c r="Y145" s="147"/>
      <c r="Z145" s="126">
        <f t="shared" si="13"/>
        <v>0</v>
      </c>
      <c r="AA145" s="127"/>
      <c r="AB145" s="127"/>
      <c r="AC145" s="158"/>
      <c r="AD145" s="147"/>
      <c r="AE145" s="147"/>
      <c r="AF145" s="147"/>
      <c r="AG145" s="124">
        <f t="shared" si="22"/>
        <v>0</v>
      </c>
      <c r="AH145" s="121"/>
      <c r="AI145" s="171"/>
      <c r="AJ145" s="171"/>
      <c r="AK145" s="130">
        <f t="shared" si="14"/>
        <v>0</v>
      </c>
      <c r="AL145" s="171"/>
      <c r="AM145" s="171"/>
      <c r="AN145" s="171">
        <v>4754000</v>
      </c>
      <c r="AO145" s="171"/>
      <c r="AP145" s="171"/>
      <c r="AQ145" s="171"/>
      <c r="AR145" s="234">
        <f t="shared" si="23"/>
        <v>4754000</v>
      </c>
      <c r="AS145" s="234">
        <f t="shared" si="15"/>
        <v>4754000</v>
      </c>
      <c r="AT145" s="246" t="s">
        <v>503</v>
      </c>
      <c r="AU145" s="173"/>
      <c r="AV145" s="173"/>
      <c r="AW145" s="133"/>
      <c r="AX145" s="115"/>
      <c r="AY145" s="134">
        <v>44104</v>
      </c>
      <c r="AZ145" s="23"/>
      <c r="BA145" s="134"/>
      <c r="BB145" s="124">
        <f t="shared" si="16"/>
        <v>4754000</v>
      </c>
    </row>
    <row r="146" spans="2:55" ht="13.4" customHeight="1" x14ac:dyDescent="0.35">
      <c r="B146" s="328" t="s">
        <v>504</v>
      </c>
      <c r="C146" s="143" t="s">
        <v>505</v>
      </c>
      <c r="D146" s="137" t="s">
        <v>506</v>
      </c>
      <c r="E146" s="335">
        <v>6676</v>
      </c>
      <c r="F146" s="194" t="s">
        <v>187</v>
      </c>
      <c r="G146" s="160" t="s">
        <v>81</v>
      </c>
      <c r="H146" s="160" t="s">
        <v>16</v>
      </c>
      <c r="I146" s="140" t="s">
        <v>188</v>
      </c>
      <c r="J146" s="140">
        <v>5003</v>
      </c>
      <c r="K146" s="141" t="s">
        <v>280</v>
      </c>
      <c r="L146" s="117" t="str">
        <f t="shared" si="18"/>
        <v>CML-5003(031)</v>
      </c>
      <c r="M146" s="142" t="s">
        <v>84</v>
      </c>
      <c r="N146" s="143" t="s">
        <v>507</v>
      </c>
      <c r="O146" s="121"/>
      <c r="P146" s="121"/>
      <c r="Q146" s="122"/>
      <c r="R146" s="145"/>
      <c r="S146" s="145">
        <v>44621</v>
      </c>
      <c r="T146" s="121">
        <v>43174</v>
      </c>
      <c r="U146" s="121"/>
      <c r="V146" s="121">
        <v>44592</v>
      </c>
      <c r="W146" s="124">
        <f t="shared" si="17"/>
        <v>2000000</v>
      </c>
      <c r="X146" s="147"/>
      <c r="Y146" s="146"/>
      <c r="Z146" s="126">
        <f t="shared" si="13"/>
        <v>0</v>
      </c>
      <c r="AA146" s="127"/>
      <c r="AB146" s="127"/>
      <c r="AC146" s="147"/>
      <c r="AD146" s="147"/>
      <c r="AE146" s="147"/>
      <c r="AF146" s="147"/>
      <c r="AG146" s="124">
        <f t="shared" si="22"/>
        <v>0</v>
      </c>
      <c r="AH146" s="121"/>
      <c r="AI146" s="171"/>
      <c r="AJ146" s="171">
        <v>2000000</v>
      </c>
      <c r="AK146" s="130">
        <f t="shared" si="14"/>
        <v>2000000</v>
      </c>
      <c r="AL146" s="171"/>
      <c r="AM146" s="171"/>
      <c r="AN146" s="171"/>
      <c r="AO146" s="171"/>
      <c r="AP146" s="171"/>
      <c r="AQ146" s="171"/>
      <c r="AR146" s="234">
        <f t="shared" si="23"/>
        <v>2000000</v>
      </c>
      <c r="AS146" s="234">
        <f t="shared" si="15"/>
        <v>2000000</v>
      </c>
      <c r="AT146" s="246"/>
      <c r="AU146" s="173"/>
      <c r="AV146" s="173"/>
      <c r="AW146" s="133"/>
      <c r="AX146" s="115"/>
      <c r="AY146" s="134">
        <v>44469</v>
      </c>
      <c r="AZ146" s="23"/>
      <c r="BA146" s="134"/>
      <c r="BB146" s="124">
        <f t="shared" si="16"/>
        <v>2000000</v>
      </c>
    </row>
    <row r="147" spans="2:55" ht="13.4" customHeight="1" x14ac:dyDescent="0.35">
      <c r="B147" s="328" t="s">
        <v>504</v>
      </c>
      <c r="C147" s="143" t="s">
        <v>505</v>
      </c>
      <c r="D147" s="137" t="s">
        <v>506</v>
      </c>
      <c r="E147" s="335">
        <v>6676</v>
      </c>
      <c r="F147" s="194" t="s">
        <v>80</v>
      </c>
      <c r="G147" s="160" t="s">
        <v>81</v>
      </c>
      <c r="H147" s="160" t="s">
        <v>15</v>
      </c>
      <c r="I147" s="140" t="s">
        <v>188</v>
      </c>
      <c r="J147" s="140">
        <v>5003</v>
      </c>
      <c r="K147" s="141" t="s">
        <v>280</v>
      </c>
      <c r="L147" s="117" t="str">
        <f t="shared" si="18"/>
        <v>CML-5003(031)</v>
      </c>
      <c r="M147" s="142" t="s">
        <v>84</v>
      </c>
      <c r="N147" s="143" t="s">
        <v>507</v>
      </c>
      <c r="O147" s="121"/>
      <c r="P147" s="121"/>
      <c r="Q147" s="122"/>
      <c r="R147" s="145"/>
      <c r="S147" s="145">
        <v>44621</v>
      </c>
      <c r="T147" s="121">
        <v>43174</v>
      </c>
      <c r="U147" s="121"/>
      <c r="V147" s="121">
        <v>44592</v>
      </c>
      <c r="W147" s="124">
        <f t="shared" si="17"/>
        <v>731000</v>
      </c>
      <c r="X147" s="146"/>
      <c r="Y147" s="147"/>
      <c r="Z147" s="126">
        <f t="shared" si="13"/>
        <v>0</v>
      </c>
      <c r="AA147" s="127"/>
      <c r="AB147" s="127"/>
      <c r="AC147" s="147"/>
      <c r="AD147" s="147"/>
      <c r="AE147" s="147"/>
      <c r="AF147" s="147"/>
      <c r="AG147" s="124">
        <f t="shared" si="22"/>
        <v>0</v>
      </c>
      <c r="AH147" s="121"/>
      <c r="AI147" s="171">
        <v>731000</v>
      </c>
      <c r="AJ147" s="171"/>
      <c r="AK147" s="130">
        <f t="shared" si="14"/>
        <v>731000</v>
      </c>
      <c r="AL147" s="171"/>
      <c r="AM147" s="171"/>
      <c r="AN147" s="171"/>
      <c r="AO147" s="171"/>
      <c r="AP147" s="171"/>
      <c r="AQ147" s="171"/>
      <c r="AR147" s="234">
        <f t="shared" si="23"/>
        <v>731000</v>
      </c>
      <c r="AS147" s="234">
        <f t="shared" si="15"/>
        <v>731000</v>
      </c>
      <c r="AT147" s="246"/>
      <c r="AU147" s="173"/>
      <c r="AV147" s="173"/>
      <c r="AW147" s="133"/>
      <c r="AX147" s="115"/>
      <c r="AY147" s="134">
        <v>44469</v>
      </c>
      <c r="AZ147" s="23"/>
      <c r="BA147" s="134"/>
      <c r="BB147" s="124">
        <f t="shared" si="16"/>
        <v>731000</v>
      </c>
    </row>
    <row r="148" spans="2:55" ht="13.4" customHeight="1" x14ac:dyDescent="0.35">
      <c r="B148" s="328" t="s">
        <v>504</v>
      </c>
      <c r="C148" s="143" t="s">
        <v>505</v>
      </c>
      <c r="D148" s="137" t="s">
        <v>88</v>
      </c>
      <c r="E148" s="335">
        <v>7005</v>
      </c>
      <c r="F148" s="194" t="s">
        <v>89</v>
      </c>
      <c r="G148" s="165" t="s">
        <v>90</v>
      </c>
      <c r="H148" s="165" t="s">
        <v>58</v>
      </c>
      <c r="I148" s="140" t="s">
        <v>91</v>
      </c>
      <c r="J148" s="140">
        <v>5003</v>
      </c>
      <c r="K148" s="141" t="s">
        <v>343</v>
      </c>
      <c r="L148" s="117" t="str">
        <f t="shared" si="18"/>
        <v>HSIPL-5003(032)</v>
      </c>
      <c r="M148" s="142" t="s">
        <v>84</v>
      </c>
      <c r="N148" s="143" t="s">
        <v>508</v>
      </c>
      <c r="O148" s="121"/>
      <c r="P148" s="121"/>
      <c r="Q148" s="122"/>
      <c r="R148" s="145"/>
      <c r="S148" s="145">
        <v>44621</v>
      </c>
      <c r="T148" s="121">
        <v>43615</v>
      </c>
      <c r="U148" s="121"/>
      <c r="V148" s="121">
        <v>44742</v>
      </c>
      <c r="W148" s="124">
        <f t="shared" si="17"/>
        <v>861000</v>
      </c>
      <c r="X148" s="147"/>
      <c r="Y148" s="147"/>
      <c r="Z148" s="126">
        <f t="shared" si="13"/>
        <v>0</v>
      </c>
      <c r="AA148" s="166"/>
      <c r="AB148" s="127"/>
      <c r="AC148" s="147"/>
      <c r="AD148" s="147"/>
      <c r="AE148" s="147"/>
      <c r="AF148" s="147"/>
      <c r="AG148" s="124">
        <f t="shared" si="22"/>
        <v>0</v>
      </c>
      <c r="AH148" s="121"/>
      <c r="AI148" s="171"/>
      <c r="AJ148" s="171"/>
      <c r="AK148" s="130">
        <f t="shared" si="14"/>
        <v>0</v>
      </c>
      <c r="AL148" s="171">
        <v>861000</v>
      </c>
      <c r="AM148" s="171"/>
      <c r="AN148" s="171"/>
      <c r="AO148" s="171"/>
      <c r="AP148" s="171"/>
      <c r="AQ148" s="171"/>
      <c r="AR148" s="234">
        <f t="shared" si="23"/>
        <v>861000</v>
      </c>
      <c r="AS148" s="234">
        <f t="shared" si="15"/>
        <v>861000</v>
      </c>
      <c r="AT148" s="246"/>
      <c r="AU148" s="173"/>
      <c r="AV148" s="173"/>
      <c r="AW148" s="133"/>
      <c r="AX148" s="115"/>
      <c r="AY148" s="134">
        <v>44469</v>
      </c>
      <c r="AZ148" s="23"/>
      <c r="BA148" s="134"/>
      <c r="BB148" s="124">
        <f t="shared" si="16"/>
        <v>861000</v>
      </c>
    </row>
    <row r="149" spans="2:55" ht="13.4" customHeight="1" x14ac:dyDescent="0.35">
      <c r="B149" s="328" t="s">
        <v>504</v>
      </c>
      <c r="C149" s="143" t="s">
        <v>505</v>
      </c>
      <c r="D149" s="137" t="s">
        <v>88</v>
      </c>
      <c r="E149" s="335">
        <v>7006</v>
      </c>
      <c r="F149" s="194" t="s">
        <v>89</v>
      </c>
      <c r="G149" s="165" t="s">
        <v>90</v>
      </c>
      <c r="H149" s="165" t="s">
        <v>58</v>
      </c>
      <c r="I149" s="140" t="s">
        <v>91</v>
      </c>
      <c r="J149" s="140">
        <v>5003</v>
      </c>
      <c r="K149" s="141" t="s">
        <v>401</v>
      </c>
      <c r="L149" s="117" t="str">
        <f t="shared" si="18"/>
        <v>HSIPL-5003(033)</v>
      </c>
      <c r="M149" s="142" t="s">
        <v>84</v>
      </c>
      <c r="N149" s="143" t="s">
        <v>509</v>
      </c>
      <c r="O149" s="121"/>
      <c r="P149" s="121"/>
      <c r="Q149" s="122"/>
      <c r="R149" s="145"/>
      <c r="S149" s="145">
        <v>44621</v>
      </c>
      <c r="T149" s="121">
        <v>43588</v>
      </c>
      <c r="U149" s="121"/>
      <c r="V149" s="121">
        <v>44742</v>
      </c>
      <c r="W149" s="124">
        <f t="shared" si="17"/>
        <v>222000</v>
      </c>
      <c r="X149" s="147"/>
      <c r="Y149" s="147"/>
      <c r="Z149" s="126">
        <f t="shared" si="13"/>
        <v>0</v>
      </c>
      <c r="AA149" s="166"/>
      <c r="AB149" s="127"/>
      <c r="AC149" s="147"/>
      <c r="AD149" s="147"/>
      <c r="AE149" s="147"/>
      <c r="AF149" s="147"/>
      <c r="AG149" s="124">
        <f t="shared" si="22"/>
        <v>0</v>
      </c>
      <c r="AH149" s="121"/>
      <c r="AI149" s="171"/>
      <c r="AJ149" s="171"/>
      <c r="AK149" s="130">
        <f t="shared" si="14"/>
        <v>0</v>
      </c>
      <c r="AL149" s="171">
        <v>222000</v>
      </c>
      <c r="AM149" s="171"/>
      <c r="AN149" s="171"/>
      <c r="AO149" s="171"/>
      <c r="AP149" s="171"/>
      <c r="AQ149" s="171"/>
      <c r="AR149" s="234">
        <f t="shared" si="23"/>
        <v>222000</v>
      </c>
      <c r="AS149" s="234">
        <f t="shared" si="15"/>
        <v>222000</v>
      </c>
      <c r="AT149" s="246"/>
      <c r="AU149" s="173"/>
      <c r="AV149" s="173"/>
      <c r="AW149" s="133"/>
      <c r="AX149" s="115"/>
      <c r="AY149" s="134">
        <v>44469</v>
      </c>
      <c r="AZ149" s="23"/>
      <c r="BA149" s="134"/>
      <c r="BB149" s="124">
        <f t="shared" si="16"/>
        <v>222000</v>
      </c>
    </row>
    <row r="150" spans="2:55" ht="13.4" customHeight="1" x14ac:dyDescent="0.35">
      <c r="B150" s="328" t="s">
        <v>504</v>
      </c>
      <c r="C150" s="143" t="s">
        <v>510</v>
      </c>
      <c r="D150" s="137" t="s">
        <v>511</v>
      </c>
      <c r="E150" s="335">
        <v>4801</v>
      </c>
      <c r="F150" s="194" t="s">
        <v>512</v>
      </c>
      <c r="G150" s="116" t="s">
        <v>20</v>
      </c>
      <c r="H150" s="116" t="s">
        <v>109</v>
      </c>
      <c r="I150" s="140"/>
      <c r="J150" s="140"/>
      <c r="K150" s="141"/>
      <c r="L150" s="117" t="str">
        <f t="shared" si="18"/>
        <v>-()</v>
      </c>
      <c r="M150" s="142" t="s">
        <v>84</v>
      </c>
      <c r="N150" s="143" t="s">
        <v>513</v>
      </c>
      <c r="O150" s="121" t="s">
        <v>111</v>
      </c>
      <c r="P150" s="121">
        <v>44427</v>
      </c>
      <c r="Q150" s="122"/>
      <c r="R150" s="145"/>
      <c r="S150" s="145"/>
      <c r="T150" s="121"/>
      <c r="U150" s="121"/>
      <c r="V150" s="121">
        <v>44742</v>
      </c>
      <c r="W150" s="124">
        <f t="shared" si="17"/>
        <v>1859490</v>
      </c>
      <c r="X150" s="147"/>
      <c r="Y150" s="147"/>
      <c r="Z150" s="126">
        <f t="shared" si="13"/>
        <v>0</v>
      </c>
      <c r="AA150" s="127"/>
      <c r="AB150" s="127"/>
      <c r="AC150" s="158"/>
      <c r="AD150" s="147"/>
      <c r="AE150" s="147"/>
      <c r="AF150" s="147"/>
      <c r="AG150" s="124">
        <f t="shared" si="22"/>
        <v>0</v>
      </c>
      <c r="AH150" s="121"/>
      <c r="AI150" s="171"/>
      <c r="AJ150" s="171"/>
      <c r="AK150" s="130">
        <f t="shared" si="14"/>
        <v>0</v>
      </c>
      <c r="AL150" s="171"/>
      <c r="AM150" s="171"/>
      <c r="AN150" s="171">
        <v>1859490</v>
      </c>
      <c r="AO150" s="171"/>
      <c r="AP150" s="171"/>
      <c r="AQ150" s="171"/>
      <c r="AR150" s="234">
        <f t="shared" si="23"/>
        <v>1859490</v>
      </c>
      <c r="AS150" s="234">
        <f t="shared" si="15"/>
        <v>1859490</v>
      </c>
      <c r="AT150" s="246"/>
      <c r="AU150" s="173"/>
      <c r="AV150" s="173"/>
      <c r="AW150" s="133"/>
      <c r="AX150" s="115"/>
      <c r="AY150" s="134">
        <v>44469</v>
      </c>
      <c r="AZ150" s="23"/>
      <c r="BA150" s="134"/>
      <c r="BB150" s="124">
        <f t="shared" si="16"/>
        <v>1859490</v>
      </c>
    </row>
    <row r="151" spans="2:55" ht="13.4" customHeight="1" x14ac:dyDescent="0.35">
      <c r="B151" s="328" t="s">
        <v>504</v>
      </c>
      <c r="C151" s="143" t="s">
        <v>514</v>
      </c>
      <c r="D151" s="137" t="s">
        <v>515</v>
      </c>
      <c r="E151" s="335">
        <v>6773</v>
      </c>
      <c r="F151" s="334" t="s">
        <v>400</v>
      </c>
      <c r="G151" s="160" t="s">
        <v>81</v>
      </c>
      <c r="H151" s="160" t="s">
        <v>16</v>
      </c>
      <c r="I151" s="140" t="s">
        <v>188</v>
      </c>
      <c r="J151" s="140">
        <v>5132</v>
      </c>
      <c r="K151" s="141" t="s">
        <v>173</v>
      </c>
      <c r="L151" s="117" t="str">
        <f t="shared" si="18"/>
        <v>CML-5132(049)</v>
      </c>
      <c r="M151" s="142" t="s">
        <v>84</v>
      </c>
      <c r="N151" s="143" t="s">
        <v>516</v>
      </c>
      <c r="O151" s="121"/>
      <c r="P151" s="121"/>
      <c r="Q151" s="122"/>
      <c r="R151" s="145"/>
      <c r="S151" s="145">
        <v>44713</v>
      </c>
      <c r="T151" s="121">
        <v>43944</v>
      </c>
      <c r="U151" s="121">
        <v>44501</v>
      </c>
      <c r="V151" s="121">
        <v>44592</v>
      </c>
      <c r="W151" s="124">
        <f t="shared" si="17"/>
        <v>260000</v>
      </c>
      <c r="X151" s="147"/>
      <c r="Y151" s="146"/>
      <c r="Z151" s="126">
        <f t="shared" si="13"/>
        <v>0</v>
      </c>
      <c r="AA151" s="127"/>
      <c r="AB151" s="127"/>
      <c r="AC151" s="147"/>
      <c r="AD151" s="147"/>
      <c r="AE151" s="147"/>
      <c r="AF151" s="147"/>
      <c r="AG151" s="124">
        <f t="shared" si="22"/>
        <v>0</v>
      </c>
      <c r="AH151" s="121"/>
      <c r="AI151" s="171"/>
      <c r="AJ151" s="171">
        <v>260000</v>
      </c>
      <c r="AK151" s="130">
        <f t="shared" si="14"/>
        <v>260000</v>
      </c>
      <c r="AL151" s="171"/>
      <c r="AM151" s="171"/>
      <c r="AN151" s="171"/>
      <c r="AO151" s="171"/>
      <c r="AP151" s="171"/>
      <c r="AQ151" s="171"/>
      <c r="AR151" s="234">
        <f t="shared" si="23"/>
        <v>260000</v>
      </c>
      <c r="AS151" s="234">
        <f t="shared" si="15"/>
        <v>260000</v>
      </c>
      <c r="AT151" s="246"/>
      <c r="AU151" s="173"/>
      <c r="AV151" s="173"/>
      <c r="AW151" s="133"/>
      <c r="AX151" s="115"/>
      <c r="AY151" s="134">
        <v>44469</v>
      </c>
      <c r="AZ151" s="23"/>
      <c r="BA151" s="134"/>
      <c r="BB151" s="124">
        <f t="shared" si="16"/>
        <v>260000</v>
      </c>
    </row>
    <row r="152" spans="2:55" ht="13.4" customHeight="1" x14ac:dyDescent="0.35">
      <c r="B152" s="328" t="s">
        <v>504</v>
      </c>
      <c r="C152" s="143" t="s">
        <v>514</v>
      </c>
      <c r="D152" s="137" t="s">
        <v>515</v>
      </c>
      <c r="E152" s="335">
        <v>6773</v>
      </c>
      <c r="F152" s="342" t="s">
        <v>517</v>
      </c>
      <c r="G152" s="160" t="s">
        <v>81</v>
      </c>
      <c r="H152" s="160" t="s">
        <v>15</v>
      </c>
      <c r="I152" s="140" t="s">
        <v>188</v>
      </c>
      <c r="J152" s="140">
        <v>5132</v>
      </c>
      <c r="K152" s="141" t="s">
        <v>173</v>
      </c>
      <c r="L152" s="117" t="str">
        <f t="shared" si="18"/>
        <v>CML-5132(049)</v>
      </c>
      <c r="M152" s="142" t="s">
        <v>84</v>
      </c>
      <c r="N152" s="143" t="s">
        <v>516</v>
      </c>
      <c r="O152" s="121"/>
      <c r="P152" s="121"/>
      <c r="Q152" s="122"/>
      <c r="R152" s="145"/>
      <c r="S152" s="145">
        <v>44713</v>
      </c>
      <c r="T152" s="121">
        <v>43944</v>
      </c>
      <c r="U152" s="121">
        <v>44501</v>
      </c>
      <c r="V152" s="121">
        <v>44592</v>
      </c>
      <c r="W152" s="124">
        <f t="shared" si="17"/>
        <v>2100000</v>
      </c>
      <c r="X152" s="146"/>
      <c r="Y152" s="147"/>
      <c r="Z152" s="126">
        <f t="shared" si="13"/>
        <v>0</v>
      </c>
      <c r="AA152" s="127"/>
      <c r="AB152" s="127"/>
      <c r="AC152" s="147"/>
      <c r="AD152" s="147"/>
      <c r="AE152" s="147"/>
      <c r="AF152" s="147"/>
      <c r="AG152" s="124">
        <f t="shared" si="22"/>
        <v>0</v>
      </c>
      <c r="AH152" s="121"/>
      <c r="AI152" s="171">
        <v>2100000</v>
      </c>
      <c r="AJ152" s="171"/>
      <c r="AK152" s="130">
        <f t="shared" si="14"/>
        <v>2100000</v>
      </c>
      <c r="AL152" s="171"/>
      <c r="AM152" s="171"/>
      <c r="AN152" s="171"/>
      <c r="AO152" s="171"/>
      <c r="AP152" s="171"/>
      <c r="AQ152" s="171"/>
      <c r="AR152" s="234">
        <f t="shared" si="23"/>
        <v>2100000</v>
      </c>
      <c r="AS152" s="234">
        <f t="shared" si="15"/>
        <v>2100000</v>
      </c>
      <c r="AT152" s="246"/>
      <c r="AU152" s="173"/>
      <c r="AV152" s="173"/>
      <c r="AW152" s="133"/>
      <c r="AX152" s="115"/>
      <c r="AY152" s="134">
        <v>44469</v>
      </c>
      <c r="AZ152" s="23"/>
      <c r="BA152" s="134"/>
      <c r="BB152" s="124">
        <f t="shared" si="16"/>
        <v>2100000</v>
      </c>
    </row>
    <row r="153" spans="2:55" ht="13.4" customHeight="1" x14ac:dyDescent="0.35">
      <c r="B153" s="328" t="s">
        <v>504</v>
      </c>
      <c r="C153" s="143" t="s">
        <v>514</v>
      </c>
      <c r="D153" s="137"/>
      <c r="E153" s="335"/>
      <c r="F153" s="342" t="s">
        <v>102</v>
      </c>
      <c r="G153" s="160" t="s">
        <v>518</v>
      </c>
      <c r="H153" s="160" t="s">
        <v>15</v>
      </c>
      <c r="I153" s="140"/>
      <c r="J153" s="140">
        <v>5132</v>
      </c>
      <c r="K153" s="141"/>
      <c r="L153" s="117" t="str">
        <f t="shared" si="18"/>
        <v>-5132()</v>
      </c>
      <c r="M153" s="142"/>
      <c r="N153" s="143" t="s">
        <v>519</v>
      </c>
      <c r="O153" s="121"/>
      <c r="P153" s="121"/>
      <c r="Q153" s="122"/>
      <c r="R153" s="145"/>
      <c r="S153" s="145"/>
      <c r="T153" s="121"/>
      <c r="U153" s="121"/>
      <c r="V153" s="121">
        <v>44834</v>
      </c>
      <c r="W153" s="124">
        <f t="shared" si="17"/>
        <v>1900000</v>
      </c>
      <c r="X153" s="146"/>
      <c r="Y153" s="147"/>
      <c r="Z153" s="126">
        <f t="shared" si="13"/>
        <v>0</v>
      </c>
      <c r="AA153" s="127"/>
      <c r="AB153" s="127"/>
      <c r="AC153" s="147"/>
      <c r="AD153" s="147"/>
      <c r="AE153" s="147"/>
      <c r="AF153" s="147"/>
      <c r="AG153" s="124">
        <f t="shared" si="22"/>
        <v>0</v>
      </c>
      <c r="AH153" s="121"/>
      <c r="AI153" s="171">
        <v>1900000</v>
      </c>
      <c r="AJ153" s="171"/>
      <c r="AK153" s="130">
        <f t="shared" si="14"/>
        <v>1900000</v>
      </c>
      <c r="AL153" s="171"/>
      <c r="AM153" s="171"/>
      <c r="AN153" s="171"/>
      <c r="AO153" s="171"/>
      <c r="AP153" s="171"/>
      <c r="AQ153" s="171"/>
      <c r="AR153" s="234">
        <f t="shared" si="23"/>
        <v>1900000</v>
      </c>
      <c r="AS153" s="234">
        <f t="shared" si="15"/>
        <v>1900000</v>
      </c>
      <c r="AT153" s="246"/>
      <c r="AU153" s="173"/>
      <c r="AV153" s="173"/>
      <c r="AW153" s="133"/>
      <c r="AX153" s="115"/>
      <c r="AY153" s="134">
        <v>44469</v>
      </c>
      <c r="AZ153" s="23"/>
      <c r="BA153" s="134"/>
      <c r="BB153" s="124">
        <f t="shared" si="16"/>
        <v>1900000</v>
      </c>
    </row>
    <row r="154" spans="2:55" ht="13.4" customHeight="1" x14ac:dyDescent="0.35">
      <c r="B154" s="328" t="s">
        <v>504</v>
      </c>
      <c r="C154" s="143" t="s">
        <v>514</v>
      </c>
      <c r="D154" s="137" t="s">
        <v>88</v>
      </c>
      <c r="E154" s="335">
        <v>7007</v>
      </c>
      <c r="F154" s="194" t="s">
        <v>89</v>
      </c>
      <c r="G154" s="165" t="s">
        <v>90</v>
      </c>
      <c r="H154" s="165" t="s">
        <v>58</v>
      </c>
      <c r="I154" s="140" t="s">
        <v>91</v>
      </c>
      <c r="J154" s="140">
        <v>5132</v>
      </c>
      <c r="K154" s="141"/>
      <c r="L154" s="117" t="str">
        <f t="shared" si="18"/>
        <v>HSIPL-5132()</v>
      </c>
      <c r="M154" s="142" t="s">
        <v>84</v>
      </c>
      <c r="N154" s="143" t="s">
        <v>520</v>
      </c>
      <c r="O154" s="121"/>
      <c r="P154" s="121"/>
      <c r="Q154" s="122"/>
      <c r="R154" s="145"/>
      <c r="S154" s="145"/>
      <c r="T154" s="121"/>
      <c r="U154" s="121"/>
      <c r="V154" s="121">
        <v>44742</v>
      </c>
      <c r="W154" s="124">
        <f t="shared" si="17"/>
        <v>655400</v>
      </c>
      <c r="X154" s="147"/>
      <c r="Y154" s="147"/>
      <c r="Z154" s="126">
        <f t="shared" si="13"/>
        <v>0</v>
      </c>
      <c r="AA154" s="166"/>
      <c r="AB154" s="127"/>
      <c r="AC154" s="147"/>
      <c r="AD154" s="147"/>
      <c r="AE154" s="147"/>
      <c r="AF154" s="147"/>
      <c r="AG154" s="124">
        <f t="shared" si="22"/>
        <v>0</v>
      </c>
      <c r="AH154" s="121"/>
      <c r="AI154" s="171"/>
      <c r="AJ154" s="171"/>
      <c r="AK154" s="130">
        <f t="shared" si="14"/>
        <v>0</v>
      </c>
      <c r="AL154" s="171">
        <v>655400</v>
      </c>
      <c r="AM154" s="171"/>
      <c r="AN154" s="171"/>
      <c r="AO154" s="171"/>
      <c r="AP154" s="171"/>
      <c r="AQ154" s="171"/>
      <c r="AR154" s="234">
        <f t="shared" si="23"/>
        <v>655400</v>
      </c>
      <c r="AS154" s="234">
        <f t="shared" si="15"/>
        <v>655400</v>
      </c>
      <c r="AT154" s="246"/>
      <c r="AU154" s="173"/>
      <c r="AV154" s="173"/>
      <c r="AW154" s="133"/>
      <c r="AX154" s="115"/>
      <c r="AY154" s="134">
        <v>44469</v>
      </c>
      <c r="AZ154" s="23"/>
      <c r="BA154" s="134"/>
      <c r="BB154" s="124">
        <f t="shared" si="16"/>
        <v>655400</v>
      </c>
    </row>
    <row r="155" spans="2:55" ht="13.4" customHeight="1" x14ac:dyDescent="0.35">
      <c r="B155" s="328" t="s">
        <v>504</v>
      </c>
      <c r="C155" s="143" t="s">
        <v>514</v>
      </c>
      <c r="D155" s="137" t="s">
        <v>88</v>
      </c>
      <c r="E155" s="335">
        <v>7010</v>
      </c>
      <c r="F155" s="194" t="s">
        <v>89</v>
      </c>
      <c r="G155" s="165" t="s">
        <v>90</v>
      </c>
      <c r="H155" s="165" t="s">
        <v>58</v>
      </c>
      <c r="I155" s="140" t="s">
        <v>91</v>
      </c>
      <c r="J155" s="140">
        <v>5132</v>
      </c>
      <c r="K155" s="141"/>
      <c r="L155" s="117" t="str">
        <f t="shared" si="18"/>
        <v>HSIPL-5132()</v>
      </c>
      <c r="M155" s="142" t="s">
        <v>84</v>
      </c>
      <c r="N155" s="143" t="s">
        <v>521</v>
      </c>
      <c r="O155" s="121"/>
      <c r="P155" s="121"/>
      <c r="Q155" s="122"/>
      <c r="R155" s="145"/>
      <c r="S155" s="145"/>
      <c r="T155" s="121"/>
      <c r="U155" s="121"/>
      <c r="V155" s="121">
        <v>44742</v>
      </c>
      <c r="W155" s="124">
        <f t="shared" si="17"/>
        <v>935150</v>
      </c>
      <c r="X155" s="147"/>
      <c r="Y155" s="147"/>
      <c r="Z155" s="126">
        <f t="shared" si="13"/>
        <v>0</v>
      </c>
      <c r="AA155" s="166"/>
      <c r="AB155" s="127"/>
      <c r="AC155" s="147"/>
      <c r="AD155" s="147"/>
      <c r="AE155" s="147"/>
      <c r="AF155" s="147"/>
      <c r="AG155" s="124">
        <f t="shared" si="22"/>
        <v>0</v>
      </c>
      <c r="AH155" s="121"/>
      <c r="AI155" s="171"/>
      <c r="AJ155" s="171"/>
      <c r="AK155" s="130">
        <f t="shared" si="14"/>
        <v>0</v>
      </c>
      <c r="AL155" s="171">
        <v>935150</v>
      </c>
      <c r="AM155" s="171"/>
      <c r="AN155" s="171"/>
      <c r="AO155" s="171"/>
      <c r="AP155" s="171"/>
      <c r="AQ155" s="171"/>
      <c r="AR155" s="234">
        <f t="shared" si="23"/>
        <v>935150</v>
      </c>
      <c r="AS155" s="234">
        <f t="shared" si="15"/>
        <v>935150</v>
      </c>
      <c r="AT155" s="246"/>
      <c r="AU155" s="173"/>
      <c r="AV155" s="173"/>
      <c r="AW155" s="133"/>
      <c r="AX155" s="115"/>
      <c r="AY155" s="134">
        <v>44469</v>
      </c>
      <c r="AZ155" s="23"/>
      <c r="BA155" s="134"/>
      <c r="BB155" s="124">
        <f t="shared" si="16"/>
        <v>935150</v>
      </c>
    </row>
    <row r="156" spans="2:55" ht="13.4" customHeight="1" x14ac:dyDescent="0.35">
      <c r="B156" s="328" t="s">
        <v>504</v>
      </c>
      <c r="C156" s="143" t="s">
        <v>514</v>
      </c>
      <c r="D156" s="137" t="s">
        <v>88</v>
      </c>
      <c r="E156" s="335">
        <v>7011</v>
      </c>
      <c r="F156" s="194" t="s">
        <v>89</v>
      </c>
      <c r="G156" s="165" t="s">
        <v>90</v>
      </c>
      <c r="H156" s="165" t="s">
        <v>58</v>
      </c>
      <c r="I156" s="140" t="s">
        <v>91</v>
      </c>
      <c r="J156" s="140">
        <v>5132</v>
      </c>
      <c r="K156" s="141"/>
      <c r="L156" s="117" t="str">
        <f t="shared" si="18"/>
        <v>HSIPL-5132()</v>
      </c>
      <c r="M156" s="142" t="s">
        <v>84</v>
      </c>
      <c r="N156" s="143" t="s">
        <v>522</v>
      </c>
      <c r="O156" s="121"/>
      <c r="P156" s="121"/>
      <c r="Q156" s="122"/>
      <c r="R156" s="145"/>
      <c r="S156" s="145"/>
      <c r="T156" s="121"/>
      <c r="U156" s="121"/>
      <c r="V156" s="121">
        <v>44742</v>
      </c>
      <c r="W156" s="124">
        <f t="shared" si="17"/>
        <v>1226771</v>
      </c>
      <c r="X156" s="147"/>
      <c r="Y156" s="147"/>
      <c r="Z156" s="126">
        <f t="shared" si="13"/>
        <v>0</v>
      </c>
      <c r="AA156" s="166"/>
      <c r="AB156" s="127"/>
      <c r="AC156" s="147"/>
      <c r="AD156" s="147"/>
      <c r="AE156" s="147"/>
      <c r="AF156" s="147"/>
      <c r="AG156" s="124">
        <f t="shared" si="22"/>
        <v>0</v>
      </c>
      <c r="AH156" s="121"/>
      <c r="AI156" s="171"/>
      <c r="AJ156" s="171"/>
      <c r="AK156" s="130">
        <f t="shared" si="14"/>
        <v>0</v>
      </c>
      <c r="AL156" s="171">
        <v>1226771</v>
      </c>
      <c r="AM156" s="171"/>
      <c r="AN156" s="171"/>
      <c r="AO156" s="171"/>
      <c r="AP156" s="171"/>
      <c r="AQ156" s="171"/>
      <c r="AR156" s="234">
        <f t="shared" si="23"/>
        <v>1226771</v>
      </c>
      <c r="AS156" s="234">
        <f t="shared" si="15"/>
        <v>1226771</v>
      </c>
      <c r="AT156" s="246"/>
      <c r="AU156" s="173"/>
      <c r="AV156" s="173"/>
      <c r="AW156" s="133"/>
      <c r="AX156" s="115"/>
      <c r="AY156" s="134">
        <v>44469</v>
      </c>
      <c r="AZ156" s="23"/>
      <c r="BA156" s="134"/>
      <c r="BB156" s="124">
        <f t="shared" si="16"/>
        <v>1226771</v>
      </c>
    </row>
    <row r="157" spans="2:55" ht="13.4" customHeight="1" x14ac:dyDescent="0.35">
      <c r="B157" s="153" t="s">
        <v>504</v>
      </c>
      <c r="C157" s="143" t="s">
        <v>523</v>
      </c>
      <c r="D157" s="137" t="s">
        <v>88</v>
      </c>
      <c r="E157" s="138">
        <v>7008</v>
      </c>
      <c r="F157" s="334" t="s">
        <v>524</v>
      </c>
      <c r="G157" s="154" t="s">
        <v>90</v>
      </c>
      <c r="H157" s="154" t="s">
        <v>58</v>
      </c>
      <c r="I157" s="140" t="s">
        <v>91</v>
      </c>
      <c r="J157" s="140">
        <v>5099</v>
      </c>
      <c r="K157" s="141" t="s">
        <v>525</v>
      </c>
      <c r="L157" s="117" t="str">
        <f t="shared" si="18"/>
        <v>HSIPL-5099(015)</v>
      </c>
      <c r="M157" s="142" t="s">
        <v>84</v>
      </c>
      <c r="N157" s="143" t="s">
        <v>526</v>
      </c>
      <c r="O157" s="144"/>
      <c r="P157" s="144"/>
      <c r="Q157" s="190" t="s">
        <v>206</v>
      </c>
      <c r="R157" s="210">
        <v>44473</v>
      </c>
      <c r="S157" s="145">
        <v>44347</v>
      </c>
      <c r="T157" s="121">
        <v>43965</v>
      </c>
      <c r="U157" s="121"/>
      <c r="V157" s="121">
        <v>44742</v>
      </c>
      <c r="W157" s="124">
        <f t="shared" si="17"/>
        <v>204600</v>
      </c>
      <c r="X157" s="147"/>
      <c r="Y157" s="147"/>
      <c r="Z157" s="126">
        <f t="shared" si="13"/>
        <v>0</v>
      </c>
      <c r="AA157" s="155"/>
      <c r="AB157" s="147"/>
      <c r="AC157" s="147"/>
      <c r="AD157" s="147"/>
      <c r="AE157" s="147"/>
      <c r="AF157" s="147"/>
      <c r="AG157" s="124">
        <f t="shared" si="22"/>
        <v>0</v>
      </c>
      <c r="AH157" s="145"/>
      <c r="AI157" s="147"/>
      <c r="AJ157" s="147"/>
      <c r="AK157" s="130">
        <f t="shared" si="14"/>
        <v>0</v>
      </c>
      <c r="AL157" s="147">
        <v>204600</v>
      </c>
      <c r="AM157" s="147"/>
      <c r="AN157" s="147"/>
      <c r="AO157" s="147"/>
      <c r="AP157" s="147"/>
      <c r="AQ157" s="147"/>
      <c r="AR157" s="234">
        <f t="shared" si="23"/>
        <v>204600</v>
      </c>
      <c r="AS157" s="234">
        <f t="shared" si="15"/>
        <v>204600</v>
      </c>
      <c r="AT157" s="131" t="s">
        <v>527</v>
      </c>
      <c r="AU157" s="149"/>
      <c r="AV157" s="150"/>
      <c r="AW157" s="151"/>
      <c r="AX157" s="115"/>
      <c r="AY157" s="134">
        <v>44104</v>
      </c>
      <c r="AZ157" s="23"/>
      <c r="BA157" s="134"/>
      <c r="BB157" s="124">
        <f t="shared" si="16"/>
        <v>204600</v>
      </c>
    </row>
    <row r="158" spans="2:55" ht="12" customHeight="1" x14ac:dyDescent="0.35">
      <c r="B158" s="153" t="s">
        <v>504</v>
      </c>
      <c r="C158" s="143" t="s">
        <v>528</v>
      </c>
      <c r="D158" s="137" t="s">
        <v>529</v>
      </c>
      <c r="E158" s="138">
        <v>4582</v>
      </c>
      <c r="F158" s="334" t="s">
        <v>530</v>
      </c>
      <c r="G158" s="116" t="s">
        <v>20</v>
      </c>
      <c r="H158" s="156" t="s">
        <v>109</v>
      </c>
      <c r="I158" s="140"/>
      <c r="J158" s="140">
        <v>5923</v>
      </c>
      <c r="K158" s="141"/>
      <c r="L158" s="117" t="str">
        <f t="shared" si="18"/>
        <v>-5923()</v>
      </c>
      <c r="M158" s="142" t="s">
        <v>84</v>
      </c>
      <c r="N158" s="143" t="s">
        <v>531</v>
      </c>
      <c r="O158" s="144"/>
      <c r="P158" s="144"/>
      <c r="Q158" s="144"/>
      <c r="R158" s="145"/>
      <c r="S158" s="145"/>
      <c r="T158" s="134"/>
      <c r="U158" s="134"/>
      <c r="V158" s="121">
        <v>44742</v>
      </c>
      <c r="W158" s="124">
        <f t="shared" si="17"/>
        <v>5000000</v>
      </c>
      <c r="X158" s="147"/>
      <c r="Y158" s="147"/>
      <c r="Z158" s="126">
        <f t="shared" si="13"/>
        <v>0</v>
      </c>
      <c r="AA158" s="148"/>
      <c r="AB158" s="147"/>
      <c r="AC158" s="147"/>
      <c r="AD158" s="158"/>
      <c r="AE158" s="147"/>
      <c r="AF158" s="147"/>
      <c r="AG158" s="124">
        <f t="shared" si="22"/>
        <v>0</v>
      </c>
      <c r="AH158" s="145"/>
      <c r="AI158" s="147"/>
      <c r="AJ158" s="147"/>
      <c r="AK158" s="130">
        <f t="shared" si="14"/>
        <v>0</v>
      </c>
      <c r="AL158" s="147"/>
      <c r="AM158" s="147"/>
      <c r="AN158" s="147"/>
      <c r="AO158" s="147">
        <v>5000000</v>
      </c>
      <c r="AP158" s="147"/>
      <c r="AQ158" s="147"/>
      <c r="AR158" s="234">
        <f t="shared" si="23"/>
        <v>5000000</v>
      </c>
      <c r="AS158" s="234">
        <f t="shared" si="15"/>
        <v>5000000</v>
      </c>
      <c r="AT158" s="131"/>
      <c r="AU158" s="149"/>
      <c r="AV158" s="150"/>
      <c r="AW158" s="151"/>
      <c r="AX158" s="115"/>
      <c r="AY158" s="134">
        <v>44469</v>
      </c>
      <c r="AZ158" s="23"/>
      <c r="BA158" s="134"/>
      <c r="BB158" s="124">
        <f t="shared" si="16"/>
        <v>5000000</v>
      </c>
      <c r="BC158" s="23"/>
    </row>
    <row r="159" spans="2:55" ht="13.4" customHeight="1" x14ac:dyDescent="0.35">
      <c r="B159" s="343" t="s">
        <v>504</v>
      </c>
      <c r="C159" s="247" t="s">
        <v>532</v>
      </c>
      <c r="D159" s="344" t="s">
        <v>533</v>
      </c>
      <c r="E159" s="345">
        <v>4313</v>
      </c>
      <c r="F159" s="346" t="s">
        <v>187</v>
      </c>
      <c r="G159" s="248" t="s">
        <v>81</v>
      </c>
      <c r="H159" s="249" t="s">
        <v>16</v>
      </c>
      <c r="I159" s="140" t="s">
        <v>256</v>
      </c>
      <c r="J159" s="140">
        <v>5094</v>
      </c>
      <c r="K159" s="141" t="s">
        <v>534</v>
      </c>
      <c r="L159" s="250" t="str">
        <f t="shared" si="18"/>
        <v>RPSTPL-5094(069)</v>
      </c>
      <c r="M159" s="251" t="s">
        <v>84</v>
      </c>
      <c r="N159" s="247" t="s">
        <v>535</v>
      </c>
      <c r="O159" s="121"/>
      <c r="P159" s="121"/>
      <c r="Q159" s="252"/>
      <c r="R159" s="253"/>
      <c r="S159" s="253">
        <v>44713</v>
      </c>
      <c r="T159" s="254">
        <v>43584</v>
      </c>
      <c r="U159" s="254">
        <v>44592</v>
      </c>
      <c r="V159" s="255">
        <v>44592</v>
      </c>
      <c r="W159" s="256">
        <f t="shared" si="17"/>
        <v>1407000</v>
      </c>
      <c r="X159" s="147"/>
      <c r="Y159" s="146"/>
      <c r="Z159" s="126">
        <f t="shared" si="13"/>
        <v>0</v>
      </c>
      <c r="AA159" s="148"/>
      <c r="AB159" s="147"/>
      <c r="AC159" s="147"/>
      <c r="AD159" s="147"/>
      <c r="AE159" s="147"/>
      <c r="AF159" s="147"/>
      <c r="AG159" s="124">
        <f t="shared" si="22"/>
        <v>0</v>
      </c>
      <c r="AH159" s="145"/>
      <c r="AI159" s="147"/>
      <c r="AJ159" s="147">
        <v>1407000</v>
      </c>
      <c r="AK159" s="130">
        <f t="shared" si="14"/>
        <v>1407000</v>
      </c>
      <c r="AL159" s="147"/>
      <c r="AM159" s="147"/>
      <c r="AN159" s="147"/>
      <c r="AO159" s="147"/>
      <c r="AP159" s="147"/>
      <c r="AQ159" s="147"/>
      <c r="AR159" s="234">
        <f t="shared" si="23"/>
        <v>1407000</v>
      </c>
      <c r="AS159" s="234">
        <f t="shared" si="15"/>
        <v>1407000</v>
      </c>
      <c r="AT159" s="131" t="s">
        <v>536</v>
      </c>
      <c r="AU159" s="149"/>
      <c r="AV159" s="150"/>
      <c r="AW159" s="151"/>
      <c r="AX159" s="115"/>
      <c r="AY159" s="134">
        <v>44469</v>
      </c>
      <c r="AZ159" s="23"/>
      <c r="BA159" s="134"/>
      <c r="BB159" s="124">
        <f t="shared" si="16"/>
        <v>1407000</v>
      </c>
    </row>
    <row r="160" spans="2:55" ht="13.4" customHeight="1" x14ac:dyDescent="0.35">
      <c r="B160" s="153" t="s">
        <v>504</v>
      </c>
      <c r="C160" s="143" t="s">
        <v>532</v>
      </c>
      <c r="D160" s="137"/>
      <c r="E160" s="138"/>
      <c r="F160" s="334" t="s">
        <v>102</v>
      </c>
      <c r="G160" s="160" t="s">
        <v>81</v>
      </c>
      <c r="H160" s="139" t="s">
        <v>15</v>
      </c>
      <c r="I160" s="140"/>
      <c r="J160" s="140">
        <v>6249</v>
      </c>
      <c r="K160" s="141"/>
      <c r="L160" s="117" t="str">
        <f t="shared" si="18"/>
        <v>-6249()</v>
      </c>
      <c r="M160" s="142"/>
      <c r="N160" s="143" t="s">
        <v>537</v>
      </c>
      <c r="O160" s="121"/>
      <c r="P160" s="121"/>
      <c r="Q160" s="144"/>
      <c r="R160" s="145"/>
      <c r="S160" s="145"/>
      <c r="T160" s="134"/>
      <c r="U160" s="134"/>
      <c r="V160" s="121">
        <v>44834</v>
      </c>
      <c r="W160" s="124">
        <f t="shared" si="17"/>
        <v>500000</v>
      </c>
      <c r="X160" s="146"/>
      <c r="Y160" s="147"/>
      <c r="Z160" s="126">
        <f t="shared" ref="Z160:Z184" si="24">X160+Y160</f>
        <v>0</v>
      </c>
      <c r="AA160" s="148"/>
      <c r="AB160" s="147"/>
      <c r="AC160" s="147"/>
      <c r="AD160" s="147"/>
      <c r="AE160" s="147"/>
      <c r="AF160" s="147"/>
      <c r="AG160" s="124">
        <f t="shared" si="22"/>
        <v>0</v>
      </c>
      <c r="AH160" s="145"/>
      <c r="AI160" s="147">
        <v>500000</v>
      </c>
      <c r="AJ160" s="147"/>
      <c r="AK160" s="130">
        <f t="shared" ref="AK160:AK182" si="25">AI160+AJ160</f>
        <v>500000</v>
      </c>
      <c r="AL160" s="147"/>
      <c r="AM160" s="147"/>
      <c r="AN160" s="147"/>
      <c r="AO160" s="147"/>
      <c r="AP160" s="147"/>
      <c r="AQ160" s="147"/>
      <c r="AR160" s="234">
        <f t="shared" si="23"/>
        <v>500000</v>
      </c>
      <c r="AS160" s="234">
        <f t="shared" ref="AS160:AS182" si="26">AR160-AG160</f>
        <v>500000</v>
      </c>
      <c r="AT160" s="131" t="s">
        <v>538</v>
      </c>
      <c r="AU160" s="149"/>
      <c r="AV160" s="150"/>
      <c r="AW160" s="151"/>
      <c r="AX160" s="115"/>
      <c r="AY160" s="134">
        <v>44469</v>
      </c>
      <c r="AZ160" s="23"/>
      <c r="BA160" s="134"/>
      <c r="BB160" s="124">
        <f t="shared" ref="BB160:BB182" si="27">AR160</f>
        <v>500000</v>
      </c>
    </row>
    <row r="161" spans="2:54" ht="13.4" customHeight="1" x14ac:dyDescent="0.35">
      <c r="B161" s="343" t="s">
        <v>504</v>
      </c>
      <c r="C161" s="247" t="s">
        <v>532</v>
      </c>
      <c r="D161" s="344" t="s">
        <v>533</v>
      </c>
      <c r="E161" s="345">
        <v>4313</v>
      </c>
      <c r="F161" s="346" t="s">
        <v>216</v>
      </c>
      <c r="G161" s="257" t="s">
        <v>60</v>
      </c>
      <c r="H161" s="258" t="s">
        <v>60</v>
      </c>
      <c r="I161" s="259"/>
      <c r="J161" s="259">
        <v>6249</v>
      </c>
      <c r="K161" s="260"/>
      <c r="L161" s="250" t="str">
        <f t="shared" si="18"/>
        <v>-6249()</v>
      </c>
      <c r="M161" s="251" t="s">
        <v>84</v>
      </c>
      <c r="N161" s="247" t="s">
        <v>535</v>
      </c>
      <c r="O161" s="255"/>
      <c r="P161" s="255"/>
      <c r="Q161" s="252"/>
      <c r="R161" s="253"/>
      <c r="S161" s="253"/>
      <c r="T161" s="254"/>
      <c r="U161" s="254"/>
      <c r="V161" s="255">
        <v>44592</v>
      </c>
      <c r="W161" s="256">
        <f t="shared" ref="W161:W182" si="28">AS161</f>
        <v>81047</v>
      </c>
      <c r="X161" s="147"/>
      <c r="Y161" s="147"/>
      <c r="Z161" s="126">
        <f t="shared" si="24"/>
        <v>0</v>
      </c>
      <c r="AA161" s="148"/>
      <c r="AB161" s="147"/>
      <c r="AC161" s="147"/>
      <c r="AD161" s="147"/>
      <c r="AE161" s="147"/>
      <c r="AF161" s="159"/>
      <c r="AG161" s="124">
        <f t="shared" si="22"/>
        <v>0</v>
      </c>
      <c r="AH161" s="145"/>
      <c r="AI161" s="147"/>
      <c r="AJ161" s="147"/>
      <c r="AK161" s="130">
        <f t="shared" si="25"/>
        <v>0</v>
      </c>
      <c r="AL161" s="147"/>
      <c r="AM161" s="147"/>
      <c r="AN161" s="147"/>
      <c r="AO161" s="147"/>
      <c r="AP161" s="147"/>
      <c r="AQ161" s="147">
        <v>81047</v>
      </c>
      <c r="AR161" s="234">
        <f t="shared" si="23"/>
        <v>81047</v>
      </c>
      <c r="AS161" s="234">
        <f t="shared" si="26"/>
        <v>81047</v>
      </c>
      <c r="AT161" s="131"/>
      <c r="AU161" s="149"/>
      <c r="AV161" s="150"/>
      <c r="AW161" s="151"/>
      <c r="AX161" s="115"/>
      <c r="AY161" s="134">
        <v>44469</v>
      </c>
      <c r="AZ161" s="23"/>
      <c r="BA161" s="134"/>
      <c r="BB161" s="124">
        <f t="shared" si="27"/>
        <v>81047</v>
      </c>
    </row>
    <row r="162" spans="2:54" ht="13.4" customHeight="1" x14ac:dyDescent="0.35">
      <c r="B162" s="153" t="s">
        <v>504</v>
      </c>
      <c r="C162" s="143" t="s">
        <v>532</v>
      </c>
      <c r="D162" s="137" t="s">
        <v>539</v>
      </c>
      <c r="E162" s="138">
        <v>6271</v>
      </c>
      <c r="F162" s="334" t="s">
        <v>540</v>
      </c>
      <c r="G162" s="116" t="s">
        <v>20</v>
      </c>
      <c r="H162" s="156" t="s">
        <v>109</v>
      </c>
      <c r="I162" s="140"/>
      <c r="J162" s="140">
        <v>6249</v>
      </c>
      <c r="K162" s="141"/>
      <c r="L162" s="117" t="str">
        <f t="shared" si="18"/>
        <v>-6249()</v>
      </c>
      <c r="M162" s="142" t="s">
        <v>84</v>
      </c>
      <c r="N162" s="143" t="s">
        <v>541</v>
      </c>
      <c r="O162" s="121"/>
      <c r="P162" s="121"/>
      <c r="Q162" s="144"/>
      <c r="R162" s="145"/>
      <c r="S162" s="145"/>
      <c r="T162" s="134"/>
      <c r="U162" s="134"/>
      <c r="V162" s="121">
        <v>44742</v>
      </c>
      <c r="W162" s="124">
        <f t="shared" si="28"/>
        <v>1939000</v>
      </c>
      <c r="X162" s="147"/>
      <c r="Y162" s="147"/>
      <c r="Z162" s="126">
        <f t="shared" si="24"/>
        <v>0</v>
      </c>
      <c r="AA162" s="148"/>
      <c r="AB162" s="147"/>
      <c r="AC162" s="147"/>
      <c r="AD162" s="158"/>
      <c r="AE162" s="147"/>
      <c r="AF162" s="147"/>
      <c r="AG162" s="124">
        <f t="shared" si="22"/>
        <v>0</v>
      </c>
      <c r="AH162" s="145"/>
      <c r="AI162" s="147"/>
      <c r="AJ162" s="147"/>
      <c r="AK162" s="130">
        <f t="shared" si="25"/>
        <v>0</v>
      </c>
      <c r="AL162" s="147"/>
      <c r="AM162" s="147"/>
      <c r="AN162" s="147">
        <v>1939000</v>
      </c>
      <c r="AO162" s="147"/>
      <c r="AP162" s="147"/>
      <c r="AQ162" s="147"/>
      <c r="AR162" s="234">
        <f t="shared" si="23"/>
        <v>1939000</v>
      </c>
      <c r="AS162" s="234">
        <f t="shared" si="26"/>
        <v>1939000</v>
      </c>
      <c r="AT162" s="131"/>
      <c r="AU162" s="149"/>
      <c r="AV162" s="150"/>
      <c r="AW162" s="151"/>
      <c r="AX162" s="115"/>
      <c r="AY162" s="134">
        <v>44469</v>
      </c>
      <c r="AZ162" s="23"/>
      <c r="BA162" s="134"/>
      <c r="BB162" s="124">
        <f t="shared" si="27"/>
        <v>1939000</v>
      </c>
    </row>
    <row r="163" spans="2:54" ht="13.4" customHeight="1" x14ac:dyDescent="0.35">
      <c r="B163" s="153" t="s">
        <v>504</v>
      </c>
      <c r="C163" s="143" t="s">
        <v>542</v>
      </c>
      <c r="D163" s="137" t="s">
        <v>88</v>
      </c>
      <c r="E163" s="138">
        <v>6986</v>
      </c>
      <c r="F163" s="194" t="s">
        <v>89</v>
      </c>
      <c r="G163" s="154" t="s">
        <v>90</v>
      </c>
      <c r="H163" s="165" t="s">
        <v>58</v>
      </c>
      <c r="I163" s="140" t="s">
        <v>91</v>
      </c>
      <c r="J163" s="140">
        <v>5094</v>
      </c>
      <c r="K163" s="141" t="s">
        <v>472</v>
      </c>
      <c r="L163" s="117" t="str">
        <f t="shared" si="18"/>
        <v>HSIPL-5094(071)</v>
      </c>
      <c r="M163" s="142" t="s">
        <v>84</v>
      </c>
      <c r="N163" s="143" t="s">
        <v>543</v>
      </c>
      <c r="O163" s="121"/>
      <c r="P163" s="121"/>
      <c r="Q163" s="144"/>
      <c r="R163" s="145"/>
      <c r="S163" s="145">
        <v>44600</v>
      </c>
      <c r="T163" s="134">
        <v>43662</v>
      </c>
      <c r="U163" s="134">
        <v>44561</v>
      </c>
      <c r="V163" s="121">
        <v>44742</v>
      </c>
      <c r="W163" s="124">
        <f t="shared" si="28"/>
        <v>2027700</v>
      </c>
      <c r="X163" s="147"/>
      <c r="Y163" s="147"/>
      <c r="Z163" s="126">
        <f t="shared" si="24"/>
        <v>0</v>
      </c>
      <c r="AA163" s="155"/>
      <c r="AB163" s="147"/>
      <c r="AC163" s="147"/>
      <c r="AD163" s="147"/>
      <c r="AE163" s="147"/>
      <c r="AF163" s="147"/>
      <c r="AG163" s="124">
        <f t="shared" si="22"/>
        <v>0</v>
      </c>
      <c r="AH163" s="145"/>
      <c r="AI163" s="147"/>
      <c r="AJ163" s="147"/>
      <c r="AK163" s="130">
        <f t="shared" si="25"/>
        <v>0</v>
      </c>
      <c r="AL163" s="147">
        <v>2027700</v>
      </c>
      <c r="AM163" s="147"/>
      <c r="AN163" s="147"/>
      <c r="AO163" s="147"/>
      <c r="AP163" s="147"/>
      <c r="AQ163" s="147"/>
      <c r="AR163" s="234">
        <f t="shared" si="23"/>
        <v>2027700</v>
      </c>
      <c r="AS163" s="234">
        <f t="shared" si="26"/>
        <v>2027700</v>
      </c>
      <c r="AT163" s="131" t="s">
        <v>544</v>
      </c>
      <c r="AU163" s="149"/>
      <c r="AV163" s="150"/>
      <c r="AW163" s="151"/>
      <c r="AX163" s="115"/>
      <c r="AY163" s="134">
        <v>44469</v>
      </c>
      <c r="AZ163" s="23"/>
      <c r="BA163" s="134"/>
      <c r="BB163" s="124">
        <f t="shared" si="27"/>
        <v>2027700</v>
      </c>
    </row>
    <row r="164" spans="2:54" ht="13.4" customHeight="1" x14ac:dyDescent="0.35">
      <c r="B164" s="153" t="s">
        <v>504</v>
      </c>
      <c r="C164" s="143" t="s">
        <v>542</v>
      </c>
      <c r="D164" s="137" t="s">
        <v>533</v>
      </c>
      <c r="E164" s="138">
        <v>4313</v>
      </c>
      <c r="F164" s="194" t="s">
        <v>545</v>
      </c>
      <c r="G164" s="116" t="s">
        <v>20</v>
      </c>
      <c r="H164" s="156" t="s">
        <v>109</v>
      </c>
      <c r="I164" s="140" t="s">
        <v>546</v>
      </c>
      <c r="J164" s="140">
        <v>5094</v>
      </c>
      <c r="K164" s="141" t="s">
        <v>534</v>
      </c>
      <c r="L164" s="117" t="str">
        <f t="shared" si="18"/>
        <v>RSTPLR-5094(069)</v>
      </c>
      <c r="M164" s="142" t="s">
        <v>84</v>
      </c>
      <c r="N164" s="143" t="s">
        <v>535</v>
      </c>
      <c r="O164" s="121"/>
      <c r="P164" s="121" t="s">
        <v>547</v>
      </c>
      <c r="Q164" s="144"/>
      <c r="R164" s="145"/>
      <c r="S164" s="145">
        <v>44663</v>
      </c>
      <c r="T164" s="134">
        <v>43584</v>
      </c>
      <c r="U164" s="134">
        <v>44575</v>
      </c>
      <c r="V164" s="121">
        <v>44742</v>
      </c>
      <c r="W164" s="124">
        <f t="shared" si="28"/>
        <v>3296000</v>
      </c>
      <c r="X164" s="147"/>
      <c r="Y164" s="147"/>
      <c r="Z164" s="126">
        <f t="shared" si="24"/>
        <v>0</v>
      </c>
      <c r="AA164" s="148"/>
      <c r="AB164" s="147"/>
      <c r="AC164" s="158"/>
      <c r="AD164" s="147"/>
      <c r="AE164" s="147"/>
      <c r="AF164" s="147"/>
      <c r="AG164" s="124">
        <f t="shared" si="22"/>
        <v>0</v>
      </c>
      <c r="AH164" s="145"/>
      <c r="AI164" s="147"/>
      <c r="AJ164" s="147"/>
      <c r="AK164" s="130">
        <f t="shared" si="25"/>
        <v>0</v>
      </c>
      <c r="AL164" s="147"/>
      <c r="AM164" s="147"/>
      <c r="AN164" s="147">
        <v>3296000</v>
      </c>
      <c r="AO164" s="147"/>
      <c r="AP164" s="147"/>
      <c r="AQ164" s="147"/>
      <c r="AR164" s="234">
        <f t="shared" si="23"/>
        <v>3296000</v>
      </c>
      <c r="AS164" s="234">
        <f t="shared" si="26"/>
        <v>3296000</v>
      </c>
      <c r="AT164" s="131" t="s">
        <v>544</v>
      </c>
      <c r="AU164" s="149"/>
      <c r="AV164" s="150"/>
      <c r="AW164" s="151"/>
      <c r="AX164" s="115"/>
      <c r="AY164" s="134">
        <v>44469</v>
      </c>
      <c r="AZ164" s="23"/>
      <c r="BA164" s="134"/>
      <c r="BB164" s="124">
        <f t="shared" si="27"/>
        <v>3296000</v>
      </c>
    </row>
    <row r="165" spans="2:54" ht="13.4" customHeight="1" x14ac:dyDescent="0.35">
      <c r="B165" s="153" t="s">
        <v>504</v>
      </c>
      <c r="C165" s="143" t="s">
        <v>542</v>
      </c>
      <c r="D165" s="137" t="s">
        <v>533</v>
      </c>
      <c r="E165" s="138">
        <v>4313</v>
      </c>
      <c r="F165" s="194" t="s">
        <v>540</v>
      </c>
      <c r="G165" s="116" t="s">
        <v>20</v>
      </c>
      <c r="H165" s="156" t="s">
        <v>109</v>
      </c>
      <c r="I165" s="140" t="s">
        <v>546</v>
      </c>
      <c r="J165" s="140">
        <v>5094</v>
      </c>
      <c r="K165" s="141" t="s">
        <v>534</v>
      </c>
      <c r="L165" s="117" t="str">
        <f t="shared" si="18"/>
        <v>RSTPLR-5094(069)</v>
      </c>
      <c r="M165" s="142" t="s">
        <v>84</v>
      </c>
      <c r="N165" s="143" t="s">
        <v>535</v>
      </c>
      <c r="O165" s="121"/>
      <c r="P165" s="121" t="s">
        <v>547</v>
      </c>
      <c r="Q165" s="144"/>
      <c r="R165" s="145"/>
      <c r="S165" s="145">
        <v>44663</v>
      </c>
      <c r="T165" s="134">
        <v>43584</v>
      </c>
      <c r="U165" s="134">
        <v>44575</v>
      </c>
      <c r="V165" s="121">
        <v>44742</v>
      </c>
      <c r="W165" s="124">
        <f t="shared" si="28"/>
        <v>6000000</v>
      </c>
      <c r="X165" s="147"/>
      <c r="Y165" s="147"/>
      <c r="Z165" s="126">
        <f t="shared" si="24"/>
        <v>0</v>
      </c>
      <c r="AA165" s="148"/>
      <c r="AB165" s="147"/>
      <c r="AC165" s="158"/>
      <c r="AD165" s="147"/>
      <c r="AE165" s="147"/>
      <c r="AF165" s="147"/>
      <c r="AG165" s="124">
        <f t="shared" si="22"/>
        <v>0</v>
      </c>
      <c r="AH165" s="145"/>
      <c r="AI165" s="147"/>
      <c r="AJ165" s="147"/>
      <c r="AK165" s="130">
        <f t="shared" si="25"/>
        <v>0</v>
      </c>
      <c r="AL165" s="147"/>
      <c r="AM165" s="147"/>
      <c r="AN165" s="147">
        <v>6000000</v>
      </c>
      <c r="AO165" s="147"/>
      <c r="AP165" s="147"/>
      <c r="AQ165" s="147"/>
      <c r="AR165" s="234">
        <f t="shared" si="23"/>
        <v>6000000</v>
      </c>
      <c r="AS165" s="234">
        <f t="shared" si="26"/>
        <v>6000000</v>
      </c>
      <c r="AT165" s="131" t="s">
        <v>544</v>
      </c>
      <c r="AU165" s="149"/>
      <c r="AV165" s="150"/>
      <c r="AW165" s="151"/>
      <c r="AX165" s="115"/>
      <c r="AY165" s="134">
        <v>44469</v>
      </c>
      <c r="AZ165" s="23"/>
      <c r="BA165" s="134"/>
      <c r="BB165" s="124">
        <f t="shared" si="27"/>
        <v>6000000</v>
      </c>
    </row>
    <row r="166" spans="2:54" ht="13.4" customHeight="1" x14ac:dyDescent="0.35">
      <c r="B166" s="153" t="s">
        <v>504</v>
      </c>
      <c r="C166" s="143" t="s">
        <v>548</v>
      </c>
      <c r="D166" s="137" t="s">
        <v>549</v>
      </c>
      <c r="E166" s="138">
        <v>6916</v>
      </c>
      <c r="F166" s="334" t="s">
        <v>80</v>
      </c>
      <c r="G166" s="160" t="s">
        <v>81</v>
      </c>
      <c r="H166" s="139" t="s">
        <v>15</v>
      </c>
      <c r="I166" s="140" t="s">
        <v>82</v>
      </c>
      <c r="J166" s="140">
        <v>5030</v>
      </c>
      <c r="K166" s="141" t="s">
        <v>550</v>
      </c>
      <c r="L166" s="117" t="str">
        <f t="shared" ref="L166:L182" si="29">CONCATENATE(I166,"-",J166,"(",K166,")")</f>
        <v>STPL-5030(067)</v>
      </c>
      <c r="M166" s="142" t="s">
        <v>84</v>
      </c>
      <c r="N166" s="143" t="s">
        <v>551</v>
      </c>
      <c r="O166" s="121"/>
      <c r="P166" s="121"/>
      <c r="Q166" s="144"/>
      <c r="R166" s="145"/>
      <c r="S166" s="145">
        <v>44592</v>
      </c>
      <c r="T166" s="134">
        <v>43991</v>
      </c>
      <c r="U166" s="134">
        <v>44470</v>
      </c>
      <c r="V166" s="121">
        <v>44592</v>
      </c>
      <c r="W166" s="124">
        <f t="shared" si="28"/>
        <v>681000</v>
      </c>
      <c r="X166" s="146"/>
      <c r="Y166" s="147"/>
      <c r="Z166" s="126">
        <f t="shared" si="24"/>
        <v>0</v>
      </c>
      <c r="AA166" s="148"/>
      <c r="AB166" s="147"/>
      <c r="AC166" s="147"/>
      <c r="AD166" s="147"/>
      <c r="AE166" s="147"/>
      <c r="AF166" s="147"/>
      <c r="AG166" s="124">
        <f t="shared" si="22"/>
        <v>0</v>
      </c>
      <c r="AH166" s="145"/>
      <c r="AI166" s="147">
        <v>681000</v>
      </c>
      <c r="AJ166" s="147"/>
      <c r="AK166" s="130">
        <f t="shared" si="25"/>
        <v>681000</v>
      </c>
      <c r="AL166" s="147"/>
      <c r="AM166" s="147"/>
      <c r="AN166" s="147"/>
      <c r="AO166" s="147"/>
      <c r="AP166" s="147"/>
      <c r="AQ166" s="147"/>
      <c r="AR166" s="234">
        <f t="shared" si="23"/>
        <v>681000</v>
      </c>
      <c r="AS166" s="234">
        <f t="shared" si="26"/>
        <v>681000</v>
      </c>
      <c r="AT166" s="131"/>
      <c r="AU166" s="149"/>
      <c r="AV166" s="150"/>
      <c r="AW166" s="151"/>
      <c r="AX166" s="115"/>
      <c r="AY166" s="134">
        <v>44469</v>
      </c>
      <c r="AZ166" s="23"/>
      <c r="BA166" s="134"/>
      <c r="BB166" s="124">
        <f t="shared" si="27"/>
        <v>681000</v>
      </c>
    </row>
    <row r="167" spans="2:54" ht="13.4" customHeight="1" x14ac:dyDescent="0.35">
      <c r="B167" s="153" t="s">
        <v>504</v>
      </c>
      <c r="C167" s="143" t="s">
        <v>548</v>
      </c>
      <c r="D167" s="137" t="s">
        <v>552</v>
      </c>
      <c r="E167" s="138">
        <v>6270</v>
      </c>
      <c r="F167" s="334" t="s">
        <v>102</v>
      </c>
      <c r="G167" s="160" t="s">
        <v>81</v>
      </c>
      <c r="H167" s="139" t="s">
        <v>15</v>
      </c>
      <c r="I167" s="140"/>
      <c r="J167" s="140">
        <v>5030</v>
      </c>
      <c r="K167" s="141"/>
      <c r="L167" s="117" t="str">
        <f t="shared" si="29"/>
        <v>-5030()</v>
      </c>
      <c r="M167" s="142" t="s">
        <v>84</v>
      </c>
      <c r="N167" s="143" t="s">
        <v>553</v>
      </c>
      <c r="O167" s="121"/>
      <c r="P167" s="121"/>
      <c r="Q167" s="144"/>
      <c r="R167" s="145"/>
      <c r="S167" s="145"/>
      <c r="T167" s="134"/>
      <c r="U167" s="134"/>
      <c r="V167" s="121">
        <v>44834</v>
      </c>
      <c r="W167" s="124">
        <f t="shared" si="28"/>
        <v>600000</v>
      </c>
      <c r="X167" s="146"/>
      <c r="Y167" s="147"/>
      <c r="Z167" s="126">
        <f t="shared" si="24"/>
        <v>0</v>
      </c>
      <c r="AA167" s="148"/>
      <c r="AB167" s="147"/>
      <c r="AC167" s="147"/>
      <c r="AD167" s="147"/>
      <c r="AE167" s="147"/>
      <c r="AF167" s="147"/>
      <c r="AG167" s="124">
        <f t="shared" si="22"/>
        <v>0</v>
      </c>
      <c r="AH167" s="145"/>
      <c r="AI167" s="147">
        <v>600000</v>
      </c>
      <c r="AJ167" s="147"/>
      <c r="AK167" s="130">
        <f t="shared" si="25"/>
        <v>600000</v>
      </c>
      <c r="AL167" s="147"/>
      <c r="AM167" s="147"/>
      <c r="AN167" s="147"/>
      <c r="AO167" s="147"/>
      <c r="AP167" s="147"/>
      <c r="AQ167" s="147"/>
      <c r="AR167" s="234">
        <f t="shared" si="23"/>
        <v>600000</v>
      </c>
      <c r="AS167" s="234">
        <f t="shared" si="26"/>
        <v>600000</v>
      </c>
      <c r="AT167" s="131"/>
      <c r="AU167" s="149"/>
      <c r="AV167" s="150"/>
      <c r="AW167" s="151"/>
      <c r="AX167" s="115"/>
      <c r="AY167" s="134">
        <v>44469</v>
      </c>
      <c r="AZ167" s="23"/>
      <c r="BA167" s="134"/>
      <c r="BB167" s="124">
        <f t="shared" si="27"/>
        <v>600000</v>
      </c>
    </row>
    <row r="168" spans="2:54" ht="13.4" customHeight="1" x14ac:dyDescent="0.35">
      <c r="B168" s="153" t="s">
        <v>504</v>
      </c>
      <c r="C168" s="143" t="s">
        <v>548</v>
      </c>
      <c r="D168" s="137" t="s">
        <v>554</v>
      </c>
      <c r="E168" s="138">
        <v>6558</v>
      </c>
      <c r="F168" s="334" t="s">
        <v>102</v>
      </c>
      <c r="G168" s="160" t="s">
        <v>81</v>
      </c>
      <c r="H168" s="139" t="s">
        <v>15</v>
      </c>
      <c r="I168" s="140"/>
      <c r="J168" s="140">
        <v>5030</v>
      </c>
      <c r="K168" s="141"/>
      <c r="L168" s="117" t="str">
        <f t="shared" si="29"/>
        <v>-5030()</v>
      </c>
      <c r="M168" s="142" t="s">
        <v>84</v>
      </c>
      <c r="N168" s="143" t="s">
        <v>555</v>
      </c>
      <c r="O168" s="121"/>
      <c r="P168" s="121"/>
      <c r="Q168" s="144"/>
      <c r="R168" s="145"/>
      <c r="S168" s="145">
        <v>44652</v>
      </c>
      <c r="T168" s="134"/>
      <c r="U168" s="134"/>
      <c r="V168" s="121">
        <v>44834</v>
      </c>
      <c r="W168" s="124">
        <f t="shared" si="28"/>
        <v>1800000</v>
      </c>
      <c r="X168" s="146"/>
      <c r="Y168" s="147"/>
      <c r="Z168" s="126">
        <f t="shared" si="24"/>
        <v>0</v>
      </c>
      <c r="AA168" s="148"/>
      <c r="AB168" s="147"/>
      <c r="AC168" s="147"/>
      <c r="AD168" s="147"/>
      <c r="AE168" s="147"/>
      <c r="AF168" s="147"/>
      <c r="AG168" s="124">
        <f t="shared" si="22"/>
        <v>0</v>
      </c>
      <c r="AH168" s="145"/>
      <c r="AI168" s="147">
        <v>1800000</v>
      </c>
      <c r="AJ168" s="147"/>
      <c r="AK168" s="130">
        <f t="shared" si="25"/>
        <v>1800000</v>
      </c>
      <c r="AL168" s="147"/>
      <c r="AM168" s="147"/>
      <c r="AN168" s="147"/>
      <c r="AO168" s="147"/>
      <c r="AP168" s="147"/>
      <c r="AQ168" s="147"/>
      <c r="AR168" s="234">
        <f t="shared" si="23"/>
        <v>1800000</v>
      </c>
      <c r="AS168" s="234">
        <f t="shared" si="26"/>
        <v>1800000</v>
      </c>
      <c r="AT168" s="131"/>
      <c r="AU168" s="149"/>
      <c r="AV168" s="150"/>
      <c r="AW168" s="151"/>
      <c r="AX168" s="115"/>
      <c r="AY168" s="134">
        <v>44469</v>
      </c>
      <c r="AZ168" s="23"/>
      <c r="BA168" s="134"/>
      <c r="BB168" s="124">
        <f t="shared" si="27"/>
        <v>1800000</v>
      </c>
    </row>
    <row r="169" spans="2:54" ht="13.4" customHeight="1" x14ac:dyDescent="0.35">
      <c r="B169" s="153" t="s">
        <v>504</v>
      </c>
      <c r="C169" s="143" t="s">
        <v>548</v>
      </c>
      <c r="D169" s="137" t="s">
        <v>88</v>
      </c>
      <c r="E169" s="138">
        <v>7004</v>
      </c>
      <c r="F169" s="194" t="s">
        <v>89</v>
      </c>
      <c r="G169" s="154" t="s">
        <v>90</v>
      </c>
      <c r="H169" s="165" t="s">
        <v>58</v>
      </c>
      <c r="I169" s="140" t="s">
        <v>91</v>
      </c>
      <c r="J169" s="140">
        <v>5030</v>
      </c>
      <c r="K169" s="141" t="s">
        <v>556</v>
      </c>
      <c r="L169" s="117" t="str">
        <f t="shared" si="29"/>
        <v>HSIPL-5030(065)</v>
      </c>
      <c r="M169" s="142" t="s">
        <v>84</v>
      </c>
      <c r="N169" s="143" t="s">
        <v>557</v>
      </c>
      <c r="O169" s="121"/>
      <c r="P169" s="121"/>
      <c r="Q169" s="144"/>
      <c r="R169" s="145"/>
      <c r="S169" s="145"/>
      <c r="T169" s="134"/>
      <c r="U169" s="134"/>
      <c r="V169" s="121">
        <v>44742</v>
      </c>
      <c r="W169" s="124">
        <f t="shared" si="28"/>
        <v>1155800</v>
      </c>
      <c r="X169" s="147"/>
      <c r="Y169" s="147"/>
      <c r="Z169" s="126">
        <f t="shared" si="24"/>
        <v>0</v>
      </c>
      <c r="AA169" s="155"/>
      <c r="AB169" s="147"/>
      <c r="AC169" s="147"/>
      <c r="AD169" s="147"/>
      <c r="AE169" s="147"/>
      <c r="AF169" s="147"/>
      <c r="AG169" s="124">
        <f t="shared" si="22"/>
        <v>0</v>
      </c>
      <c r="AH169" s="145"/>
      <c r="AI169" s="147"/>
      <c r="AJ169" s="147"/>
      <c r="AK169" s="130">
        <f t="shared" si="25"/>
        <v>0</v>
      </c>
      <c r="AL169" s="147">
        <v>1155800</v>
      </c>
      <c r="AM169" s="147"/>
      <c r="AN169" s="147"/>
      <c r="AO169" s="147"/>
      <c r="AP169" s="147"/>
      <c r="AQ169" s="147"/>
      <c r="AR169" s="234">
        <f t="shared" si="23"/>
        <v>1155800</v>
      </c>
      <c r="AS169" s="234">
        <f t="shared" si="26"/>
        <v>1155800</v>
      </c>
      <c r="AT169" s="131"/>
      <c r="AU169" s="149"/>
      <c r="AV169" s="150"/>
      <c r="AW169" s="151"/>
      <c r="AX169" s="115"/>
      <c r="AY169" s="134">
        <v>44469</v>
      </c>
      <c r="AZ169" s="23"/>
      <c r="BA169" s="134"/>
      <c r="BB169" s="124">
        <f t="shared" si="27"/>
        <v>1155800</v>
      </c>
    </row>
    <row r="170" spans="2:54" ht="13.4" customHeight="1" x14ac:dyDescent="0.35">
      <c r="B170" s="153" t="s">
        <v>504</v>
      </c>
      <c r="C170" s="143" t="s">
        <v>548</v>
      </c>
      <c r="D170" s="137" t="s">
        <v>88</v>
      </c>
      <c r="E170" s="138">
        <v>7003</v>
      </c>
      <c r="F170" s="194" t="s">
        <v>89</v>
      </c>
      <c r="G170" s="154" t="s">
        <v>90</v>
      </c>
      <c r="H170" s="165" t="s">
        <v>58</v>
      </c>
      <c r="I170" s="140" t="s">
        <v>91</v>
      </c>
      <c r="J170" s="140">
        <v>5030</v>
      </c>
      <c r="K170" s="141" t="s">
        <v>558</v>
      </c>
      <c r="L170" s="117" t="str">
        <f t="shared" si="29"/>
        <v>HSIPL-5030(066)</v>
      </c>
      <c r="M170" s="142" t="s">
        <v>84</v>
      </c>
      <c r="N170" s="143" t="s">
        <v>559</v>
      </c>
      <c r="O170" s="121"/>
      <c r="P170" s="121"/>
      <c r="Q170" s="144"/>
      <c r="R170" s="145"/>
      <c r="S170" s="145"/>
      <c r="T170" s="134"/>
      <c r="U170" s="134"/>
      <c r="V170" s="121">
        <v>44742</v>
      </c>
      <c r="W170" s="124">
        <f t="shared" si="28"/>
        <v>221000</v>
      </c>
      <c r="X170" s="147"/>
      <c r="Y170" s="147"/>
      <c r="Z170" s="126">
        <f t="shared" si="24"/>
        <v>0</v>
      </c>
      <c r="AA170" s="155"/>
      <c r="AB170" s="147"/>
      <c r="AC170" s="147"/>
      <c r="AD170" s="147"/>
      <c r="AE170" s="147"/>
      <c r="AF170" s="147"/>
      <c r="AG170" s="124">
        <f t="shared" si="22"/>
        <v>0</v>
      </c>
      <c r="AH170" s="145"/>
      <c r="AI170" s="147"/>
      <c r="AJ170" s="147"/>
      <c r="AK170" s="130">
        <f t="shared" si="25"/>
        <v>0</v>
      </c>
      <c r="AL170" s="147">
        <v>221000</v>
      </c>
      <c r="AM170" s="147"/>
      <c r="AN170" s="147"/>
      <c r="AO170" s="147"/>
      <c r="AP170" s="147"/>
      <c r="AQ170" s="147"/>
      <c r="AR170" s="234">
        <f t="shared" si="23"/>
        <v>221000</v>
      </c>
      <c r="AS170" s="234">
        <f t="shared" si="26"/>
        <v>221000</v>
      </c>
      <c r="AT170" s="131"/>
      <c r="AU170" s="149"/>
      <c r="AV170" s="150"/>
      <c r="AW170" s="151"/>
      <c r="AX170" s="115"/>
      <c r="AY170" s="134">
        <v>44469</v>
      </c>
      <c r="AZ170" s="23"/>
      <c r="BA170" s="134"/>
      <c r="BB170" s="124">
        <f t="shared" si="27"/>
        <v>221000</v>
      </c>
    </row>
    <row r="171" spans="2:54" ht="13.4" customHeight="1" x14ac:dyDescent="0.35">
      <c r="B171" s="153" t="s">
        <v>560</v>
      </c>
      <c r="C171" s="143" t="s">
        <v>561</v>
      </c>
      <c r="D171" s="137" t="s">
        <v>562</v>
      </c>
      <c r="E171" s="138">
        <v>7226</v>
      </c>
      <c r="F171" s="194" t="s">
        <v>125</v>
      </c>
      <c r="G171" s="139" t="s">
        <v>518</v>
      </c>
      <c r="H171" s="139" t="s">
        <v>126</v>
      </c>
      <c r="I171" s="140"/>
      <c r="J171" s="140">
        <v>5383</v>
      </c>
      <c r="K171" s="141"/>
      <c r="L171" s="117" t="str">
        <f t="shared" si="29"/>
        <v>-5383()</v>
      </c>
      <c r="M171" s="142" t="s">
        <v>84</v>
      </c>
      <c r="N171" s="143" t="s">
        <v>563</v>
      </c>
      <c r="O171" s="121"/>
      <c r="P171" s="121"/>
      <c r="Q171" s="144"/>
      <c r="R171" s="145"/>
      <c r="S171" s="145"/>
      <c r="T171" s="134">
        <v>44481</v>
      </c>
      <c r="U171" s="134"/>
      <c r="V171" s="121">
        <v>44834</v>
      </c>
      <c r="W171" s="124">
        <f t="shared" si="28"/>
        <v>2016000</v>
      </c>
      <c r="X171" s="147"/>
      <c r="Y171" s="147"/>
      <c r="Z171" s="126">
        <f t="shared" si="24"/>
        <v>0</v>
      </c>
      <c r="AA171" s="148"/>
      <c r="AB171" s="147"/>
      <c r="AC171" s="147"/>
      <c r="AD171" s="147"/>
      <c r="AE171" s="147"/>
      <c r="AF171" s="159"/>
      <c r="AG171" s="124">
        <f t="shared" si="22"/>
        <v>0</v>
      </c>
      <c r="AH171" s="145"/>
      <c r="AI171" s="147">
        <v>1008000</v>
      </c>
      <c r="AJ171" s="147"/>
      <c r="AK171" s="130">
        <f t="shared" si="25"/>
        <v>1008000</v>
      </c>
      <c r="AL171" s="147"/>
      <c r="AM171" s="147"/>
      <c r="AN171" s="147"/>
      <c r="AO171" s="147"/>
      <c r="AP171" s="147"/>
      <c r="AQ171" s="147">
        <v>1008000</v>
      </c>
      <c r="AR171" s="234">
        <f t="shared" si="23"/>
        <v>2016000</v>
      </c>
      <c r="AS171" s="234">
        <f t="shared" si="26"/>
        <v>2016000</v>
      </c>
      <c r="AT171" s="131" t="s">
        <v>564</v>
      </c>
      <c r="AU171" s="149"/>
      <c r="AV171" s="150"/>
      <c r="AW171" s="151"/>
      <c r="AX171" s="115"/>
      <c r="AY171" s="134">
        <v>44469</v>
      </c>
      <c r="AZ171" s="23"/>
      <c r="BA171" s="134"/>
      <c r="BB171" s="124">
        <f t="shared" si="27"/>
        <v>2016000</v>
      </c>
    </row>
    <row r="172" spans="2:54" ht="13.4" customHeight="1" x14ac:dyDescent="0.35">
      <c r="B172" s="153" t="s">
        <v>560</v>
      </c>
      <c r="C172" s="143" t="s">
        <v>561</v>
      </c>
      <c r="D172" s="137" t="s">
        <v>562</v>
      </c>
      <c r="E172" s="138">
        <v>7226</v>
      </c>
      <c r="F172" s="194" t="s">
        <v>102</v>
      </c>
      <c r="G172" s="139" t="s">
        <v>81</v>
      </c>
      <c r="H172" s="160" t="s">
        <v>15</v>
      </c>
      <c r="I172" s="140"/>
      <c r="J172" s="140">
        <v>5383</v>
      </c>
      <c r="K172" s="141"/>
      <c r="L172" s="117" t="str">
        <f t="shared" si="29"/>
        <v>-5383()</v>
      </c>
      <c r="M172" s="142" t="s">
        <v>84</v>
      </c>
      <c r="N172" s="143" t="s">
        <v>563</v>
      </c>
      <c r="O172" s="121"/>
      <c r="P172" s="121"/>
      <c r="Q172" s="144"/>
      <c r="R172" s="145"/>
      <c r="S172" s="145"/>
      <c r="T172" s="134">
        <v>44551</v>
      </c>
      <c r="U172" s="134"/>
      <c r="V172" s="121">
        <v>44834</v>
      </c>
      <c r="W172" s="124">
        <f t="shared" si="28"/>
        <v>242000</v>
      </c>
      <c r="X172" s="146"/>
      <c r="Y172" s="147"/>
      <c r="Z172" s="126">
        <f t="shared" si="24"/>
        <v>0</v>
      </c>
      <c r="AA172" s="148"/>
      <c r="AB172" s="147"/>
      <c r="AC172" s="147"/>
      <c r="AD172" s="147"/>
      <c r="AE172" s="147"/>
      <c r="AF172" s="147"/>
      <c r="AG172" s="124">
        <f t="shared" si="22"/>
        <v>0</v>
      </c>
      <c r="AH172" s="145"/>
      <c r="AI172" s="147">
        <v>242000</v>
      </c>
      <c r="AJ172" s="147"/>
      <c r="AK172" s="130">
        <f t="shared" si="25"/>
        <v>242000</v>
      </c>
      <c r="AL172" s="147"/>
      <c r="AM172" s="147"/>
      <c r="AN172" s="147"/>
      <c r="AO172" s="147"/>
      <c r="AP172" s="147"/>
      <c r="AQ172" s="147"/>
      <c r="AR172" s="234">
        <f t="shared" si="23"/>
        <v>242000</v>
      </c>
      <c r="AS172" s="234">
        <f t="shared" si="26"/>
        <v>242000</v>
      </c>
      <c r="AT172" s="131" t="s">
        <v>564</v>
      </c>
      <c r="AU172" s="149"/>
      <c r="AV172" s="150"/>
      <c r="AW172" s="151"/>
      <c r="AX172" s="115"/>
      <c r="AY172" s="134">
        <v>44469</v>
      </c>
      <c r="AZ172" s="23"/>
      <c r="BA172" s="134"/>
      <c r="BB172" s="124">
        <f t="shared" si="27"/>
        <v>242000</v>
      </c>
    </row>
    <row r="173" spans="2:54" ht="13.4" customHeight="1" x14ac:dyDescent="0.35">
      <c r="B173" s="328" t="s">
        <v>560</v>
      </c>
      <c r="C173" s="143" t="s">
        <v>565</v>
      </c>
      <c r="D173" s="137" t="s">
        <v>566</v>
      </c>
      <c r="E173" s="331">
        <v>6623</v>
      </c>
      <c r="F173" s="334" t="s">
        <v>80</v>
      </c>
      <c r="G173" s="174" t="s">
        <v>81</v>
      </c>
      <c r="H173" s="139" t="s">
        <v>15</v>
      </c>
      <c r="I173" s="140"/>
      <c r="J173" s="140">
        <v>5027</v>
      </c>
      <c r="K173" s="141"/>
      <c r="L173" s="175" t="str">
        <f t="shared" si="29"/>
        <v>-5027()</v>
      </c>
      <c r="M173" s="142" t="s">
        <v>84</v>
      </c>
      <c r="N173" s="143" t="s">
        <v>567</v>
      </c>
      <c r="O173" s="121"/>
      <c r="P173" s="121"/>
      <c r="Q173" s="144"/>
      <c r="R173" s="145"/>
      <c r="S173" s="261"/>
      <c r="T173" s="262"/>
      <c r="U173" s="262"/>
      <c r="V173" s="121">
        <v>44592</v>
      </c>
      <c r="W173" s="124">
        <f t="shared" si="28"/>
        <v>600000</v>
      </c>
      <c r="X173" s="146"/>
      <c r="Y173" s="147"/>
      <c r="Z173" s="126">
        <f t="shared" si="24"/>
        <v>0</v>
      </c>
      <c r="AA173" s="148"/>
      <c r="AB173" s="147"/>
      <c r="AC173" s="147"/>
      <c r="AD173" s="147"/>
      <c r="AE173" s="147"/>
      <c r="AF173" s="147"/>
      <c r="AG173" s="124">
        <f t="shared" si="22"/>
        <v>0</v>
      </c>
      <c r="AH173" s="145"/>
      <c r="AI173" s="147">
        <v>600000</v>
      </c>
      <c r="AJ173" s="147"/>
      <c r="AK173" s="130">
        <f t="shared" si="25"/>
        <v>600000</v>
      </c>
      <c r="AL173" s="147"/>
      <c r="AM173" s="147"/>
      <c r="AN173" s="147"/>
      <c r="AO173" s="147"/>
      <c r="AP173" s="147"/>
      <c r="AQ173" s="147"/>
      <c r="AR173" s="234">
        <f t="shared" si="23"/>
        <v>600000</v>
      </c>
      <c r="AS173" s="234">
        <f t="shared" si="26"/>
        <v>600000</v>
      </c>
      <c r="AT173" s="131" t="s">
        <v>568</v>
      </c>
      <c r="AU173" s="149"/>
      <c r="AV173" s="150"/>
      <c r="AW173" s="151"/>
      <c r="AX173" s="115"/>
      <c r="AY173" s="134">
        <v>44469</v>
      </c>
      <c r="AZ173" s="23"/>
      <c r="BA173" s="134"/>
      <c r="BB173" s="124">
        <f t="shared" si="27"/>
        <v>600000</v>
      </c>
    </row>
    <row r="174" spans="2:54" ht="13.4" customHeight="1" x14ac:dyDescent="0.35">
      <c r="B174" s="153" t="s">
        <v>560</v>
      </c>
      <c r="C174" s="143" t="s">
        <v>565</v>
      </c>
      <c r="D174" s="137" t="s">
        <v>569</v>
      </c>
      <c r="E174" s="138">
        <v>7237</v>
      </c>
      <c r="F174" s="334" t="s">
        <v>102</v>
      </c>
      <c r="G174" s="160" t="s">
        <v>81</v>
      </c>
      <c r="H174" s="139" t="s">
        <v>15</v>
      </c>
      <c r="I174" s="140"/>
      <c r="J174" s="140">
        <v>5027</v>
      </c>
      <c r="K174" s="141"/>
      <c r="L174" s="117" t="str">
        <f t="shared" si="29"/>
        <v>-5027()</v>
      </c>
      <c r="M174" s="142" t="s">
        <v>322</v>
      </c>
      <c r="N174" s="143" t="s">
        <v>570</v>
      </c>
      <c r="O174" s="121"/>
      <c r="P174" s="121"/>
      <c r="Q174" s="144"/>
      <c r="R174" s="145"/>
      <c r="S174" s="145"/>
      <c r="T174" s="134"/>
      <c r="U174" s="134"/>
      <c r="V174" s="121">
        <v>44834</v>
      </c>
      <c r="W174" s="124">
        <f t="shared" si="28"/>
        <v>250000</v>
      </c>
      <c r="X174" s="146"/>
      <c r="Y174" s="147"/>
      <c r="Z174" s="126">
        <f t="shared" si="24"/>
        <v>0</v>
      </c>
      <c r="AA174" s="148"/>
      <c r="AB174" s="147"/>
      <c r="AC174" s="147"/>
      <c r="AD174" s="147"/>
      <c r="AE174" s="147"/>
      <c r="AF174" s="147"/>
      <c r="AG174" s="124">
        <f t="shared" si="22"/>
        <v>0</v>
      </c>
      <c r="AH174" s="145"/>
      <c r="AI174" s="147">
        <v>250000</v>
      </c>
      <c r="AJ174" s="147"/>
      <c r="AK174" s="130">
        <f t="shared" si="25"/>
        <v>250000</v>
      </c>
      <c r="AL174" s="147"/>
      <c r="AM174" s="147"/>
      <c r="AN174" s="147"/>
      <c r="AO174" s="147"/>
      <c r="AP174" s="147"/>
      <c r="AQ174" s="147"/>
      <c r="AR174" s="234">
        <f t="shared" si="23"/>
        <v>250000</v>
      </c>
      <c r="AS174" s="234">
        <f t="shared" si="26"/>
        <v>250000</v>
      </c>
      <c r="AT174" s="131" t="s">
        <v>571</v>
      </c>
      <c r="AU174" s="149"/>
      <c r="AV174" s="150"/>
      <c r="AW174" s="151"/>
      <c r="AX174" s="115"/>
      <c r="AY174" s="134">
        <v>44469</v>
      </c>
      <c r="AZ174" s="23"/>
      <c r="BA174" s="134"/>
      <c r="BB174" s="124">
        <f t="shared" si="27"/>
        <v>250000</v>
      </c>
    </row>
    <row r="175" spans="2:54" ht="13.4" customHeight="1" x14ac:dyDescent="0.35">
      <c r="B175" s="153" t="s">
        <v>560</v>
      </c>
      <c r="C175" s="347" t="s">
        <v>572</v>
      </c>
      <c r="D175" s="348" t="s">
        <v>573</v>
      </c>
      <c r="E175" s="349">
        <v>7249</v>
      </c>
      <c r="F175" s="342" t="s">
        <v>102</v>
      </c>
      <c r="G175" s="160" t="s">
        <v>81</v>
      </c>
      <c r="H175" s="160" t="s">
        <v>15</v>
      </c>
      <c r="I175" s="263" t="s">
        <v>82</v>
      </c>
      <c r="J175" s="263">
        <v>5379</v>
      </c>
      <c r="K175" s="264" t="s">
        <v>574</v>
      </c>
      <c r="L175" s="117" t="str">
        <f t="shared" si="29"/>
        <v>STPL-5379(025)</v>
      </c>
      <c r="M175" s="142" t="s">
        <v>84</v>
      </c>
      <c r="N175" s="227" t="s">
        <v>575</v>
      </c>
      <c r="O175" s="121"/>
      <c r="P175" s="121"/>
      <c r="Q175" s="122"/>
      <c r="R175" s="145"/>
      <c r="S175" s="145"/>
      <c r="T175" s="121">
        <v>44467</v>
      </c>
      <c r="U175" s="121">
        <v>44501</v>
      </c>
      <c r="V175" s="121">
        <v>44834</v>
      </c>
      <c r="W175" s="124">
        <f t="shared" si="28"/>
        <v>522000</v>
      </c>
      <c r="X175" s="146"/>
      <c r="Y175" s="147"/>
      <c r="Z175" s="126">
        <f t="shared" si="24"/>
        <v>0</v>
      </c>
      <c r="AA175" s="127"/>
      <c r="AB175" s="127"/>
      <c r="AC175" s="126"/>
      <c r="AD175" s="126"/>
      <c r="AE175" s="126"/>
      <c r="AF175" s="126"/>
      <c r="AG175" s="124">
        <f t="shared" si="22"/>
        <v>0</v>
      </c>
      <c r="AH175" s="121"/>
      <c r="AI175" s="171">
        <v>522000</v>
      </c>
      <c r="AJ175" s="171"/>
      <c r="AK175" s="130">
        <f t="shared" si="25"/>
        <v>522000</v>
      </c>
      <c r="AL175" s="171"/>
      <c r="AM175" s="171"/>
      <c r="AN175" s="171"/>
      <c r="AO175" s="171"/>
      <c r="AP175" s="171"/>
      <c r="AQ175" s="171"/>
      <c r="AR175" s="234">
        <f t="shared" si="23"/>
        <v>522000</v>
      </c>
      <c r="AS175" s="234">
        <f t="shared" si="26"/>
        <v>522000</v>
      </c>
      <c r="AT175" s="212" t="s">
        <v>576</v>
      </c>
      <c r="AU175" s="173"/>
      <c r="AV175" s="173"/>
      <c r="AW175" s="265"/>
      <c r="AX175" s="115"/>
      <c r="AY175" s="134">
        <v>44469</v>
      </c>
      <c r="AZ175" s="23"/>
      <c r="BA175" s="134"/>
      <c r="BB175" s="124">
        <f t="shared" si="27"/>
        <v>522000</v>
      </c>
    </row>
    <row r="176" spans="2:54" ht="13.4" customHeight="1" x14ac:dyDescent="0.35">
      <c r="B176" s="153" t="s">
        <v>560</v>
      </c>
      <c r="C176" s="347" t="s">
        <v>577</v>
      </c>
      <c r="D176" s="348" t="s">
        <v>578</v>
      </c>
      <c r="E176" s="349">
        <v>7221</v>
      </c>
      <c r="F176" s="342" t="s">
        <v>125</v>
      </c>
      <c r="G176" s="160" t="s">
        <v>81</v>
      </c>
      <c r="H176" s="139" t="s">
        <v>126</v>
      </c>
      <c r="I176" s="263"/>
      <c r="J176" s="263">
        <v>5028</v>
      </c>
      <c r="K176" s="264"/>
      <c r="L176" s="117" t="str">
        <f t="shared" si="29"/>
        <v>-5028()</v>
      </c>
      <c r="M176" s="142" t="s">
        <v>144</v>
      </c>
      <c r="N176" s="227" t="s">
        <v>579</v>
      </c>
      <c r="O176" s="121"/>
      <c r="P176" s="121"/>
      <c r="Q176" s="122"/>
      <c r="R176" s="145"/>
      <c r="S176" s="145"/>
      <c r="T176" s="121"/>
      <c r="U176" s="121"/>
      <c r="V176" s="121">
        <v>44834</v>
      </c>
      <c r="W176" s="124">
        <f t="shared" si="28"/>
        <v>144705</v>
      </c>
      <c r="X176" s="147"/>
      <c r="Y176" s="147"/>
      <c r="Z176" s="126">
        <f t="shared" si="24"/>
        <v>0</v>
      </c>
      <c r="AA176" s="127"/>
      <c r="AB176" s="127"/>
      <c r="AC176" s="126"/>
      <c r="AD176" s="126"/>
      <c r="AE176" s="126"/>
      <c r="AF176" s="164"/>
      <c r="AG176" s="124">
        <f t="shared" si="22"/>
        <v>0</v>
      </c>
      <c r="AH176" s="121"/>
      <c r="AI176" s="171"/>
      <c r="AJ176" s="171"/>
      <c r="AK176" s="130">
        <f t="shared" si="25"/>
        <v>0</v>
      </c>
      <c r="AL176" s="171"/>
      <c r="AM176" s="171"/>
      <c r="AN176" s="171"/>
      <c r="AO176" s="171"/>
      <c r="AP176" s="171"/>
      <c r="AQ176" s="171">
        <v>144705</v>
      </c>
      <c r="AR176" s="234">
        <f t="shared" si="23"/>
        <v>144705</v>
      </c>
      <c r="AS176" s="234">
        <f t="shared" si="26"/>
        <v>144705</v>
      </c>
      <c r="AT176" s="212"/>
      <c r="AU176" s="173"/>
      <c r="AV176" s="173"/>
      <c r="AW176" s="265"/>
      <c r="AX176" s="115"/>
      <c r="AY176" s="134">
        <v>44469</v>
      </c>
      <c r="AZ176" s="23"/>
      <c r="BA176" s="134"/>
      <c r="BB176" s="124">
        <f t="shared" si="27"/>
        <v>144705</v>
      </c>
    </row>
    <row r="177" spans="2:54" ht="13.4" customHeight="1" x14ac:dyDescent="0.35">
      <c r="B177" s="153" t="s">
        <v>560</v>
      </c>
      <c r="C177" s="347" t="s">
        <v>577</v>
      </c>
      <c r="D177" s="348" t="s">
        <v>578</v>
      </c>
      <c r="E177" s="349">
        <v>7221</v>
      </c>
      <c r="F177" s="342" t="s">
        <v>125</v>
      </c>
      <c r="G177" s="160" t="s">
        <v>81</v>
      </c>
      <c r="H177" s="139" t="s">
        <v>126</v>
      </c>
      <c r="I177" s="263"/>
      <c r="J177" s="263">
        <v>5028</v>
      </c>
      <c r="K177" s="264"/>
      <c r="L177" s="117" t="str">
        <f t="shared" si="29"/>
        <v>-5028()</v>
      </c>
      <c r="M177" s="142" t="s">
        <v>84</v>
      </c>
      <c r="N177" s="227" t="s">
        <v>579</v>
      </c>
      <c r="O177" s="121"/>
      <c r="P177" s="121"/>
      <c r="Q177" s="122"/>
      <c r="R177" s="145"/>
      <c r="S177" s="145"/>
      <c r="T177" s="121"/>
      <c r="U177" s="121"/>
      <c r="V177" s="121">
        <v>44834</v>
      </c>
      <c r="W177" s="124">
        <f t="shared" si="28"/>
        <v>723295</v>
      </c>
      <c r="X177" s="147"/>
      <c r="Y177" s="147"/>
      <c r="Z177" s="126">
        <f t="shared" si="24"/>
        <v>0</v>
      </c>
      <c r="AA177" s="127"/>
      <c r="AB177" s="127"/>
      <c r="AC177" s="126"/>
      <c r="AD177" s="126"/>
      <c r="AE177" s="126"/>
      <c r="AF177" s="164"/>
      <c r="AG177" s="124">
        <f t="shared" si="22"/>
        <v>0</v>
      </c>
      <c r="AH177" s="121"/>
      <c r="AI177" s="171"/>
      <c r="AJ177" s="171"/>
      <c r="AK177" s="130">
        <f t="shared" si="25"/>
        <v>0</v>
      </c>
      <c r="AL177" s="171"/>
      <c r="AM177" s="171"/>
      <c r="AN177" s="171"/>
      <c r="AO177" s="171"/>
      <c r="AP177" s="171"/>
      <c r="AQ177" s="171">
        <v>723295</v>
      </c>
      <c r="AR177" s="234">
        <f t="shared" si="23"/>
        <v>723295</v>
      </c>
      <c r="AS177" s="234">
        <f t="shared" si="26"/>
        <v>723295</v>
      </c>
      <c r="AT177" s="212"/>
      <c r="AU177" s="173"/>
      <c r="AV177" s="173"/>
      <c r="AW177" s="265"/>
      <c r="AX177" s="115"/>
      <c r="AY177" s="134">
        <v>44469</v>
      </c>
      <c r="AZ177" s="23"/>
      <c r="BA177" s="134"/>
      <c r="BB177" s="124">
        <f t="shared" si="27"/>
        <v>723295</v>
      </c>
    </row>
    <row r="178" spans="2:54" ht="13.15" customHeight="1" x14ac:dyDescent="0.35">
      <c r="B178" s="153" t="s">
        <v>560</v>
      </c>
      <c r="C178" s="347" t="s">
        <v>577</v>
      </c>
      <c r="D178" s="348" t="s">
        <v>580</v>
      </c>
      <c r="E178" s="349">
        <v>6612</v>
      </c>
      <c r="F178" s="334" t="s">
        <v>80</v>
      </c>
      <c r="G178" s="160" t="s">
        <v>81</v>
      </c>
      <c r="H178" s="160" t="s">
        <v>15</v>
      </c>
      <c r="I178" s="263" t="s">
        <v>82</v>
      </c>
      <c r="J178" s="263">
        <v>5028</v>
      </c>
      <c r="K178" s="264" t="s">
        <v>581</v>
      </c>
      <c r="L178" s="117" t="str">
        <f t="shared" si="29"/>
        <v>STPL-5028(085)</v>
      </c>
      <c r="M178" s="142" t="s">
        <v>84</v>
      </c>
      <c r="N178" s="227" t="s">
        <v>582</v>
      </c>
      <c r="O178" s="121"/>
      <c r="P178" s="121"/>
      <c r="Q178" s="122"/>
      <c r="R178" s="145"/>
      <c r="S178" s="145">
        <v>44682</v>
      </c>
      <c r="T178" s="121">
        <v>44369</v>
      </c>
      <c r="U178" s="121">
        <v>44501</v>
      </c>
      <c r="V178" s="121">
        <v>44592</v>
      </c>
      <c r="W178" s="124">
        <f t="shared" si="28"/>
        <v>1655000</v>
      </c>
      <c r="X178" s="146"/>
      <c r="Y178" s="147"/>
      <c r="Z178" s="126">
        <f t="shared" si="24"/>
        <v>0</v>
      </c>
      <c r="AA178" s="127"/>
      <c r="AB178" s="127"/>
      <c r="AC178" s="126"/>
      <c r="AD178" s="126"/>
      <c r="AE178" s="126"/>
      <c r="AF178" s="126"/>
      <c r="AG178" s="124">
        <f t="shared" si="22"/>
        <v>0</v>
      </c>
      <c r="AH178" s="121"/>
      <c r="AI178" s="171">
        <v>1655000</v>
      </c>
      <c r="AJ178" s="171"/>
      <c r="AK178" s="130">
        <f t="shared" si="25"/>
        <v>1655000</v>
      </c>
      <c r="AL178" s="171"/>
      <c r="AM178" s="171"/>
      <c r="AN178" s="171"/>
      <c r="AO178" s="171"/>
      <c r="AP178" s="171"/>
      <c r="AQ178" s="171"/>
      <c r="AR178" s="234">
        <f t="shared" si="23"/>
        <v>1655000</v>
      </c>
      <c r="AS178" s="234">
        <f t="shared" si="26"/>
        <v>1655000</v>
      </c>
      <c r="AT178" s="212"/>
      <c r="AU178" s="173"/>
      <c r="AV178" s="173"/>
      <c r="AW178" s="265"/>
      <c r="AX178" s="115"/>
      <c r="AY178" s="134">
        <v>44469</v>
      </c>
      <c r="AZ178" s="23"/>
      <c r="BA178" s="134"/>
      <c r="BB178" s="124">
        <f t="shared" si="27"/>
        <v>1655000</v>
      </c>
    </row>
    <row r="179" spans="2:54" ht="13.15" customHeight="1" x14ac:dyDescent="0.35">
      <c r="B179" s="153" t="s">
        <v>560</v>
      </c>
      <c r="C179" s="347" t="s">
        <v>577</v>
      </c>
      <c r="D179" s="348" t="s">
        <v>583</v>
      </c>
      <c r="E179" s="349">
        <v>7163</v>
      </c>
      <c r="F179" s="334" t="s">
        <v>80</v>
      </c>
      <c r="G179" s="160" t="s">
        <v>81</v>
      </c>
      <c r="H179" s="160" t="s">
        <v>15</v>
      </c>
      <c r="I179" s="263" t="s">
        <v>82</v>
      </c>
      <c r="J179" s="263">
        <v>5028</v>
      </c>
      <c r="K179" s="264" t="s">
        <v>584</v>
      </c>
      <c r="L179" s="117" t="str">
        <f t="shared" si="29"/>
        <v>STPL-5028(084)</v>
      </c>
      <c r="M179" s="142" t="s">
        <v>84</v>
      </c>
      <c r="N179" s="227" t="s">
        <v>585</v>
      </c>
      <c r="O179" s="121"/>
      <c r="P179" s="121"/>
      <c r="Q179" s="122"/>
      <c r="R179" s="145"/>
      <c r="S179" s="145">
        <v>44682</v>
      </c>
      <c r="T179" s="121">
        <v>44165</v>
      </c>
      <c r="U179" s="121">
        <v>44501</v>
      </c>
      <c r="V179" s="121">
        <v>44592</v>
      </c>
      <c r="W179" s="124">
        <f t="shared" si="28"/>
        <v>400000</v>
      </c>
      <c r="X179" s="146"/>
      <c r="Y179" s="147"/>
      <c r="Z179" s="126">
        <f t="shared" si="24"/>
        <v>0</v>
      </c>
      <c r="AA179" s="127"/>
      <c r="AB179" s="127"/>
      <c r="AC179" s="126"/>
      <c r="AD179" s="126"/>
      <c r="AE179" s="126"/>
      <c r="AF179" s="126"/>
      <c r="AG179" s="124">
        <f t="shared" si="22"/>
        <v>0</v>
      </c>
      <c r="AH179" s="121"/>
      <c r="AI179" s="171">
        <v>400000</v>
      </c>
      <c r="AJ179" s="171"/>
      <c r="AK179" s="130">
        <f t="shared" si="25"/>
        <v>400000</v>
      </c>
      <c r="AL179" s="171"/>
      <c r="AM179" s="171"/>
      <c r="AN179" s="171"/>
      <c r="AO179" s="171"/>
      <c r="AP179" s="171"/>
      <c r="AQ179" s="171"/>
      <c r="AR179" s="234">
        <f t="shared" si="23"/>
        <v>400000</v>
      </c>
      <c r="AS179" s="234">
        <f t="shared" si="26"/>
        <v>400000</v>
      </c>
      <c r="AT179" s="212"/>
      <c r="AU179" s="173"/>
      <c r="AV179" s="173"/>
      <c r="AW179" s="265"/>
      <c r="AX179" s="115"/>
      <c r="AY179" s="134">
        <v>44469</v>
      </c>
      <c r="AZ179" s="23"/>
      <c r="BA179" s="134"/>
      <c r="BB179" s="124">
        <f t="shared" si="27"/>
        <v>400000</v>
      </c>
    </row>
    <row r="180" spans="2:54" ht="13.15" customHeight="1" x14ac:dyDescent="0.35">
      <c r="B180" s="153" t="s">
        <v>560</v>
      </c>
      <c r="C180" s="347" t="s">
        <v>586</v>
      </c>
      <c r="D180" s="348"/>
      <c r="E180" s="349"/>
      <c r="F180" s="334" t="s">
        <v>102</v>
      </c>
      <c r="G180" s="160" t="s">
        <v>518</v>
      </c>
      <c r="H180" s="160" t="s">
        <v>15</v>
      </c>
      <c r="I180" s="263"/>
      <c r="J180" s="263">
        <v>6364</v>
      </c>
      <c r="K180" s="264"/>
      <c r="L180" s="117" t="str">
        <f t="shared" si="29"/>
        <v>-6364()</v>
      </c>
      <c r="M180" s="142"/>
      <c r="N180" s="227" t="s">
        <v>587</v>
      </c>
      <c r="O180" s="121"/>
      <c r="P180" s="121"/>
      <c r="Q180" s="122"/>
      <c r="R180" s="145"/>
      <c r="S180" s="145"/>
      <c r="T180" s="121"/>
      <c r="U180" s="121"/>
      <c r="V180" s="121">
        <v>44834</v>
      </c>
      <c r="W180" s="124">
        <f t="shared" si="28"/>
        <v>750000</v>
      </c>
      <c r="X180" s="146"/>
      <c r="Y180" s="147"/>
      <c r="Z180" s="126">
        <f t="shared" si="24"/>
        <v>0</v>
      </c>
      <c r="AA180" s="127"/>
      <c r="AB180" s="127"/>
      <c r="AC180" s="126"/>
      <c r="AD180" s="126"/>
      <c r="AE180" s="126"/>
      <c r="AF180" s="126"/>
      <c r="AG180" s="124">
        <f t="shared" si="22"/>
        <v>0</v>
      </c>
      <c r="AH180" s="121"/>
      <c r="AI180" s="171">
        <v>750000</v>
      </c>
      <c r="AJ180" s="171"/>
      <c r="AK180" s="130">
        <f t="shared" si="25"/>
        <v>750000</v>
      </c>
      <c r="AL180" s="171"/>
      <c r="AM180" s="171"/>
      <c r="AN180" s="171"/>
      <c r="AO180" s="171"/>
      <c r="AP180" s="171"/>
      <c r="AQ180" s="171"/>
      <c r="AR180" s="234">
        <f t="shared" si="23"/>
        <v>750000</v>
      </c>
      <c r="AS180" s="234">
        <f t="shared" si="26"/>
        <v>750000</v>
      </c>
      <c r="AT180" s="212"/>
      <c r="AU180" s="173"/>
      <c r="AV180" s="173"/>
      <c r="AW180" s="265"/>
      <c r="AX180" s="115"/>
      <c r="AY180" s="134">
        <v>44469</v>
      </c>
      <c r="AZ180" s="23"/>
      <c r="BA180" s="134"/>
      <c r="BB180" s="124">
        <f t="shared" si="27"/>
        <v>750000</v>
      </c>
    </row>
    <row r="181" spans="2:54" ht="13.15" customHeight="1" x14ac:dyDescent="0.35">
      <c r="B181" s="328" t="s">
        <v>560</v>
      </c>
      <c r="C181" s="347" t="s">
        <v>588</v>
      </c>
      <c r="D181" s="348"/>
      <c r="E181" s="349"/>
      <c r="F181" s="334" t="s">
        <v>102</v>
      </c>
      <c r="G181" s="174" t="s">
        <v>81</v>
      </c>
      <c r="H181" s="174" t="s">
        <v>15</v>
      </c>
      <c r="I181" s="263"/>
      <c r="J181" s="263">
        <v>5123</v>
      </c>
      <c r="K181" s="264"/>
      <c r="L181" s="175" t="str">
        <f t="shared" si="29"/>
        <v>-5123()</v>
      </c>
      <c r="M181" s="142"/>
      <c r="N181" s="227" t="s">
        <v>589</v>
      </c>
      <c r="O181" s="121"/>
      <c r="P181" s="121"/>
      <c r="Q181" s="122"/>
      <c r="R181" s="145"/>
      <c r="S181" s="145"/>
      <c r="T181" s="121"/>
      <c r="U181" s="121"/>
      <c r="V181" s="121">
        <v>44834</v>
      </c>
      <c r="W181" s="124">
        <f t="shared" si="28"/>
        <v>476000</v>
      </c>
      <c r="X181" s="146"/>
      <c r="Y181" s="147"/>
      <c r="Z181" s="126">
        <f t="shared" si="24"/>
        <v>0</v>
      </c>
      <c r="AA181" s="127"/>
      <c r="AB181" s="127"/>
      <c r="AC181" s="126"/>
      <c r="AD181" s="126"/>
      <c r="AE181" s="126"/>
      <c r="AF181" s="126"/>
      <c r="AG181" s="124">
        <f t="shared" si="22"/>
        <v>0</v>
      </c>
      <c r="AH181" s="121"/>
      <c r="AI181" s="171">
        <v>476000</v>
      </c>
      <c r="AJ181" s="171"/>
      <c r="AK181" s="130">
        <f t="shared" si="25"/>
        <v>476000</v>
      </c>
      <c r="AL181" s="171"/>
      <c r="AM181" s="171"/>
      <c r="AN181" s="171"/>
      <c r="AO181" s="171"/>
      <c r="AP181" s="171"/>
      <c r="AQ181" s="171"/>
      <c r="AR181" s="234">
        <f t="shared" si="23"/>
        <v>476000</v>
      </c>
      <c r="AS181" s="234">
        <f t="shared" si="26"/>
        <v>476000</v>
      </c>
      <c r="AT181" s="212"/>
      <c r="AU181" s="173"/>
      <c r="AV181" s="173"/>
      <c r="AW181" s="265"/>
      <c r="AX181" s="115"/>
      <c r="AY181" s="134">
        <v>44469</v>
      </c>
      <c r="AZ181" s="23"/>
      <c r="BA181" s="134"/>
      <c r="BB181" s="124">
        <f t="shared" si="27"/>
        <v>476000</v>
      </c>
    </row>
    <row r="182" spans="2:54" s="267" customFormat="1" ht="13.15" customHeight="1" x14ac:dyDescent="0.35">
      <c r="B182" s="328" t="s">
        <v>560</v>
      </c>
      <c r="C182" s="347" t="s">
        <v>287</v>
      </c>
      <c r="D182" s="348"/>
      <c r="E182" s="138">
        <v>7294</v>
      </c>
      <c r="F182" s="334" t="s">
        <v>102</v>
      </c>
      <c r="G182" s="160" t="s">
        <v>81</v>
      </c>
      <c r="H182" s="139" t="s">
        <v>15</v>
      </c>
      <c r="I182" s="140"/>
      <c r="J182" s="140"/>
      <c r="K182" s="141"/>
      <c r="L182" s="117" t="str">
        <f t="shared" si="29"/>
        <v>-()</v>
      </c>
      <c r="M182" s="142" t="s">
        <v>84</v>
      </c>
      <c r="N182" s="143" t="s">
        <v>288</v>
      </c>
      <c r="O182" s="144"/>
      <c r="P182" s="144"/>
      <c r="Q182" s="144"/>
      <c r="R182" s="145"/>
      <c r="S182" s="145"/>
      <c r="T182" s="121"/>
      <c r="U182" s="121"/>
      <c r="V182" s="121">
        <v>44834</v>
      </c>
      <c r="W182" s="124">
        <f t="shared" si="28"/>
        <v>806000</v>
      </c>
      <c r="X182" s="146"/>
      <c r="Y182" s="147"/>
      <c r="Z182" s="126">
        <f t="shared" si="24"/>
        <v>0</v>
      </c>
      <c r="AA182" s="148"/>
      <c r="AB182" s="147"/>
      <c r="AC182" s="147"/>
      <c r="AD182" s="147"/>
      <c r="AE182" s="147"/>
      <c r="AF182" s="147"/>
      <c r="AG182" s="124">
        <f t="shared" ref="AG182" si="30">SUM(Z182:AF182)</f>
        <v>0</v>
      </c>
      <c r="AH182" s="145"/>
      <c r="AI182" s="147">
        <v>806000</v>
      </c>
      <c r="AJ182" s="147"/>
      <c r="AK182" s="130">
        <f t="shared" si="25"/>
        <v>806000</v>
      </c>
      <c r="AL182" s="147"/>
      <c r="AM182" s="147"/>
      <c r="AN182" s="147"/>
      <c r="AO182" s="147"/>
      <c r="AP182" s="147"/>
      <c r="AQ182" s="147"/>
      <c r="AR182" s="234">
        <f t="shared" si="23"/>
        <v>806000</v>
      </c>
      <c r="AS182" s="124">
        <f t="shared" si="26"/>
        <v>806000</v>
      </c>
      <c r="AT182" s="131"/>
      <c r="AU182" s="149"/>
      <c r="AV182" s="150"/>
      <c r="AW182" s="151"/>
      <c r="AX182" s="115"/>
      <c r="AY182" s="134">
        <v>44469</v>
      </c>
      <c r="AZ182" s="23"/>
      <c r="BA182" s="134"/>
      <c r="BB182" s="124">
        <f t="shared" si="27"/>
        <v>806000</v>
      </c>
    </row>
    <row r="183" spans="2:54" ht="13.4" customHeight="1" x14ac:dyDescent="0.35">
      <c r="B183" s="153"/>
      <c r="C183" s="230"/>
      <c r="D183" s="137"/>
      <c r="E183" s="138"/>
      <c r="F183" s="268"/>
      <c r="G183" s="269"/>
      <c r="H183" s="269"/>
      <c r="I183" s="140"/>
      <c r="J183" s="140"/>
      <c r="K183" s="141"/>
      <c r="L183" s="117"/>
      <c r="M183" s="222"/>
      <c r="N183" s="196"/>
      <c r="O183" s="121"/>
      <c r="P183" s="121"/>
      <c r="Q183" s="270"/>
      <c r="R183" s="121"/>
      <c r="S183" s="121"/>
      <c r="T183" s="121"/>
      <c r="U183" s="121"/>
      <c r="V183" s="121"/>
      <c r="W183" s="124"/>
      <c r="X183" s="126"/>
      <c r="Y183" s="126"/>
      <c r="Z183" s="126"/>
      <c r="AA183" s="127"/>
      <c r="AB183" s="125"/>
      <c r="AC183" s="125"/>
      <c r="AD183" s="125"/>
      <c r="AE183" s="125"/>
      <c r="AF183" s="125"/>
      <c r="AG183" s="124"/>
      <c r="AH183" s="145"/>
      <c r="AI183" s="130"/>
      <c r="AJ183" s="130"/>
      <c r="AK183" s="130"/>
      <c r="AL183" s="130"/>
      <c r="AM183" s="129"/>
      <c r="AN183" s="129"/>
      <c r="AO183" s="129"/>
      <c r="AP183" s="129"/>
      <c r="AQ183" s="129"/>
      <c r="AR183" s="234"/>
      <c r="AS183" s="234"/>
      <c r="AT183" s="205"/>
      <c r="AU183" s="144"/>
      <c r="AV183" s="157"/>
      <c r="AW183" s="151"/>
      <c r="AX183" s="115"/>
      <c r="AY183" s="134"/>
      <c r="AZ183" s="271"/>
      <c r="BA183" s="134"/>
      <c r="BB183" s="124"/>
    </row>
    <row r="184" spans="2:54" ht="13.4" customHeight="1" x14ac:dyDescent="0.35">
      <c r="B184" s="272"/>
      <c r="C184" s="273"/>
      <c r="D184" s="274"/>
      <c r="E184" s="275"/>
      <c r="F184" s="276"/>
      <c r="G184" s="274"/>
      <c r="H184" s="274"/>
      <c r="I184" s="274"/>
      <c r="J184" s="274"/>
      <c r="K184" s="277"/>
      <c r="L184" s="278"/>
      <c r="M184" s="274"/>
      <c r="N184" s="279"/>
      <c r="O184" s="273"/>
      <c r="P184" s="273"/>
      <c r="Q184" s="273"/>
      <c r="R184" s="280"/>
      <c r="S184" s="280"/>
      <c r="T184" s="281"/>
      <c r="U184" s="281"/>
      <c r="V184" s="282"/>
      <c r="W184" s="283">
        <f t="shared" ref="W184" si="31">AS184</f>
        <v>334371501.02212727</v>
      </c>
      <c r="X184" s="284">
        <f>SUM(X7:X183)</f>
        <v>0</v>
      </c>
      <c r="Y184" s="285">
        <f>SUM(Y7:Y183)</f>
        <v>0</v>
      </c>
      <c r="Z184" s="286">
        <f t="shared" si="24"/>
        <v>0</v>
      </c>
      <c r="AA184" s="285">
        <f t="shared" ref="AA184:AS184" si="32">SUM(AA7:AA183)</f>
        <v>0</v>
      </c>
      <c r="AB184" s="284">
        <f t="shared" si="32"/>
        <v>0</v>
      </c>
      <c r="AC184" s="284">
        <f t="shared" si="32"/>
        <v>0</v>
      </c>
      <c r="AD184" s="284">
        <f t="shared" si="32"/>
        <v>0</v>
      </c>
      <c r="AE184" s="284">
        <f t="shared" si="32"/>
        <v>0</v>
      </c>
      <c r="AF184" s="284">
        <f t="shared" si="32"/>
        <v>0</v>
      </c>
      <c r="AG184" s="284">
        <f t="shared" si="32"/>
        <v>0</v>
      </c>
      <c r="AH184" s="284">
        <f t="shared" si="32"/>
        <v>0</v>
      </c>
      <c r="AI184" s="284">
        <f t="shared" si="32"/>
        <v>92802159</v>
      </c>
      <c r="AJ184" s="284">
        <f t="shared" si="32"/>
        <v>16406893</v>
      </c>
      <c r="AK184" s="284">
        <f t="shared" si="32"/>
        <v>109209052</v>
      </c>
      <c r="AL184" s="284">
        <f t="shared" si="32"/>
        <v>33143150</v>
      </c>
      <c r="AM184" s="284">
        <f t="shared" si="32"/>
        <v>55706180.482127279</v>
      </c>
      <c r="AN184" s="284">
        <f t="shared" si="32"/>
        <v>72694490</v>
      </c>
      <c r="AO184" s="284">
        <f t="shared" si="32"/>
        <v>27402000</v>
      </c>
      <c r="AP184" s="284">
        <f t="shared" si="32"/>
        <v>0</v>
      </c>
      <c r="AQ184" s="284">
        <f t="shared" si="32"/>
        <v>36216628.539999999</v>
      </c>
      <c r="AR184" s="284">
        <f t="shared" si="32"/>
        <v>334371501.02212727</v>
      </c>
      <c r="AS184" s="284">
        <f t="shared" si="32"/>
        <v>334371501.02212727</v>
      </c>
      <c r="AT184" s="273"/>
      <c r="AU184" s="273"/>
      <c r="AV184" s="273"/>
      <c r="AW184" s="273"/>
      <c r="AX184" s="287"/>
      <c r="AY184" s="288"/>
      <c r="AZ184" s="23"/>
      <c r="BA184" s="288"/>
      <c r="BB184" s="284">
        <f>SUM(BB7:BB183)</f>
        <v>334371501.02212727</v>
      </c>
    </row>
    <row r="185" spans="2:54" ht="13.4" customHeight="1" x14ac:dyDescent="0.35">
      <c r="B185" s="289" t="str">
        <f ca="1">CELL("filename")</f>
        <v>J:\PROJECT\Funding\T5-FAST\STP-CMAQ\Obligations and Delivery\Annual Obligation Plans\FY 2021-22\[MTC FFY21-22 Annual Obligation Plan.xlsx]FFY 2021-22 Sep 30</v>
      </c>
      <c r="C185" s="290"/>
      <c r="D185" s="291" t="s">
        <v>590</v>
      </c>
      <c r="E185" s="292"/>
      <c r="F185" s="293"/>
      <c r="G185">
        <f>COUNTA(B7:B182)</f>
        <v>176</v>
      </c>
      <c r="I185" s="294"/>
      <c r="J185" s="294"/>
      <c r="K185" s="295"/>
      <c r="L185" s="294"/>
      <c r="M185" s="102"/>
      <c r="N185" s="296"/>
      <c r="O185" s="297"/>
      <c r="P185" s="297"/>
      <c r="Q185" s="297"/>
      <c r="R185" s="298"/>
      <c r="S185" s="298"/>
      <c r="T185" s="299"/>
      <c r="U185" s="299"/>
      <c r="V185" s="298"/>
      <c r="X185" s="300"/>
      <c r="Y185" s="300"/>
      <c r="Z185" s="301"/>
      <c r="AA185" s="302"/>
      <c r="AB185" s="302"/>
      <c r="AC185" s="302"/>
      <c r="AD185" s="302"/>
      <c r="AE185" s="302"/>
      <c r="AF185" s="302"/>
      <c r="AG185" s="302"/>
      <c r="AH185" s="299"/>
      <c r="AI185" s="303">
        <f>AI2-AI184</f>
        <v>13371820</v>
      </c>
      <c r="AJ185" s="304">
        <f>AJ2-AJ5</f>
        <v>56215288</v>
      </c>
      <c r="AK185" s="305">
        <f>AI185+AJ185</f>
        <v>69587108</v>
      </c>
      <c r="AL185" s="302"/>
      <c r="AM185" s="302"/>
      <c r="AN185" s="302"/>
      <c r="AO185" s="23"/>
      <c r="AP185" s="23"/>
      <c r="AQ185" s="23"/>
      <c r="AR185" s="23"/>
      <c r="AS185" s="23"/>
      <c r="AT185" s="306"/>
      <c r="AU185" s="307"/>
      <c r="AV185" s="307"/>
      <c r="AW185" s="308"/>
      <c r="AX185" s="102"/>
      <c r="AY185" s="294"/>
      <c r="AZ185" s="23"/>
      <c r="BA185" s="23"/>
      <c r="BB185" s="23"/>
    </row>
    <row r="186" spans="2:54" ht="13.4" customHeight="1" x14ac:dyDescent="0.35">
      <c r="O186" s="310"/>
      <c r="P186" s="310"/>
      <c r="Q186" s="310"/>
      <c r="R186" s="310"/>
      <c r="S186" s="310"/>
      <c r="T186" s="310"/>
      <c r="U186" s="310"/>
      <c r="V186" s="311"/>
      <c r="W186" s="310"/>
      <c r="X186" s="310"/>
      <c r="Y186" s="310"/>
      <c r="Z186" s="310"/>
      <c r="AA186" s="310"/>
      <c r="AB186" s="310"/>
      <c r="AC186" s="310"/>
      <c r="AD186" s="310"/>
      <c r="AE186" s="310"/>
      <c r="AF186" s="310"/>
      <c r="AG186" s="302"/>
      <c r="AI186" s="302"/>
      <c r="AJ186" s="302"/>
      <c r="AK186" s="302"/>
      <c r="AL186" s="310"/>
      <c r="AM186" s="310"/>
      <c r="AO186" s="310"/>
      <c r="AP186" s="310"/>
      <c r="AQ186" s="310"/>
    </row>
    <row r="187" spans="2:54" ht="13.4" customHeight="1" x14ac:dyDescent="0.35">
      <c r="B187" s="208" t="s">
        <v>591</v>
      </c>
      <c r="C187" s="208"/>
      <c r="O187" s="310"/>
      <c r="P187" s="310"/>
      <c r="Q187" s="310"/>
      <c r="R187" s="310"/>
      <c r="S187" s="310"/>
      <c r="T187" s="310"/>
      <c r="U187" s="310"/>
      <c r="V187" s="311"/>
      <c r="W187" s="310"/>
      <c r="X187" s="312"/>
      <c r="Y187" s="312"/>
      <c r="Z187" s="312">
        <v>106856993</v>
      </c>
      <c r="AA187" s="310"/>
      <c r="AB187" s="310"/>
      <c r="AC187" s="310"/>
      <c r="AD187" s="310"/>
      <c r="AE187" s="310"/>
      <c r="AF187" s="310"/>
      <c r="AG187" s="302"/>
      <c r="AI187" s="300"/>
      <c r="AJ187" s="300"/>
      <c r="AK187" s="300"/>
      <c r="AL187" s="310"/>
      <c r="AM187" s="310"/>
      <c r="AO187" s="310"/>
      <c r="AP187" s="310"/>
      <c r="AQ187" s="310"/>
    </row>
    <row r="188" spans="2:54" ht="13.4" customHeight="1" x14ac:dyDescent="0.35">
      <c r="B188" s="187" t="s">
        <v>592</v>
      </c>
      <c r="O188" s="310"/>
      <c r="P188" s="310"/>
      <c r="Q188" s="310"/>
      <c r="R188" s="310"/>
      <c r="S188" s="310"/>
      <c r="T188" s="310"/>
      <c r="U188" s="310"/>
      <c r="V188" s="311"/>
      <c r="W188" s="312">
        <v>2006820</v>
      </c>
      <c r="X188" s="310"/>
      <c r="Y188" s="312" t="e">
        <f>#REF!+#REF!+#REF!+#REF!+#REF!+#REF!</f>
        <v>#REF!</v>
      </c>
      <c r="Z188" s="312">
        <f>Z187-Z5</f>
        <v>106856993</v>
      </c>
      <c r="AA188" s="310"/>
      <c r="AB188" s="310"/>
      <c r="AC188" s="310"/>
      <c r="AD188" s="310"/>
      <c r="AE188" s="310"/>
      <c r="AF188" s="310"/>
      <c r="AG188" s="302"/>
      <c r="AI188" s="302"/>
      <c r="AJ188" s="302"/>
      <c r="AK188" s="302"/>
      <c r="AL188" s="310"/>
      <c r="AM188" s="310"/>
      <c r="AO188" s="310"/>
      <c r="AP188" s="310"/>
      <c r="AQ188" s="310"/>
    </row>
    <row r="189" spans="2:54" ht="13.4" customHeight="1" x14ac:dyDescent="0.35">
      <c r="B189" s="266" t="s">
        <v>593</v>
      </c>
      <c r="C189" s="152"/>
      <c r="O189" s="310"/>
      <c r="P189" s="310"/>
      <c r="Q189" s="310"/>
      <c r="R189" s="310"/>
      <c r="S189" s="310"/>
      <c r="T189" s="310"/>
      <c r="U189" s="310"/>
      <c r="V189" s="311"/>
      <c r="W189" s="310"/>
      <c r="X189" s="312"/>
      <c r="Y189" s="312">
        <v>25000000</v>
      </c>
      <c r="Z189" s="312"/>
      <c r="AA189" s="310"/>
      <c r="AB189" s="310"/>
      <c r="AC189" s="310"/>
      <c r="AD189" s="310"/>
      <c r="AE189" s="310"/>
      <c r="AF189" s="310"/>
      <c r="AG189" s="302"/>
      <c r="AI189" s="300"/>
      <c r="AJ189" s="300"/>
      <c r="AK189" s="300"/>
      <c r="AL189" s="310"/>
      <c r="AM189" s="310"/>
      <c r="AO189" s="310"/>
      <c r="AP189" s="310"/>
      <c r="AQ189" s="310"/>
      <c r="AS189" s="199" t="s">
        <v>594</v>
      </c>
    </row>
    <row r="190" spans="2:54" ht="13.4" customHeight="1" x14ac:dyDescent="0.35">
      <c r="B190" s="313" t="s">
        <v>595</v>
      </c>
      <c r="C190" s="313"/>
      <c r="D190" s="314"/>
      <c r="E190" s="313"/>
      <c r="F190" s="313"/>
      <c r="G190" s="313"/>
      <c r="H190" s="313"/>
      <c r="I190" s="313"/>
      <c r="O190" s="310"/>
      <c r="P190" s="310"/>
      <c r="Q190" s="310"/>
      <c r="R190" s="310"/>
      <c r="S190" s="310"/>
      <c r="T190" s="310"/>
      <c r="U190" s="310"/>
      <c r="V190" s="315" t="e">
        <f>X190+W190</f>
        <v>#REF!</v>
      </c>
      <c r="W190" s="312" t="e">
        <f>#REF!+W28+#REF!+#REF!+#REF!+#REF!+#REF!+#REF!+#REF!+#REF!</f>
        <v>#REF!</v>
      </c>
      <c r="X190" s="312" t="e">
        <f>#REF!+X28+#REF!+#REF!+#REF!+#REF!+#REF!+#REF!+#REF!+#REF!</f>
        <v>#REF!</v>
      </c>
      <c r="Y190" s="312" t="e">
        <f>#REF!+Y28+#REF!+#REF!+#REF!+#REF!+#REF!+#REF!+#REF!+#REF!</f>
        <v>#REF!</v>
      </c>
      <c r="Z190" s="312" t="e">
        <f>W190+X190+Y190</f>
        <v>#REF!</v>
      </c>
      <c r="AA190" s="310"/>
      <c r="AB190" s="310"/>
      <c r="AC190" s="310"/>
      <c r="AD190" s="310"/>
      <c r="AE190" s="310"/>
      <c r="AF190" s="310"/>
      <c r="AG190" s="302"/>
      <c r="AI190" s="302"/>
      <c r="AJ190" s="302"/>
      <c r="AK190" s="302"/>
      <c r="AL190" s="310"/>
      <c r="AM190" s="310"/>
      <c r="AO190" s="310"/>
      <c r="AP190" s="310"/>
      <c r="AQ190" s="310"/>
    </row>
    <row r="191" spans="2:54" ht="13.4" customHeight="1" x14ac:dyDescent="0.35">
      <c r="B191" s="316" t="s">
        <v>596</v>
      </c>
      <c r="C191" s="316"/>
      <c r="D191" s="317"/>
      <c r="E191" s="316"/>
      <c r="F191" s="316"/>
      <c r="G191" s="316"/>
      <c r="O191" s="310"/>
      <c r="P191" s="310"/>
      <c r="Q191" s="310"/>
      <c r="R191" s="310"/>
      <c r="S191" s="310"/>
      <c r="T191" s="310"/>
      <c r="U191" s="310"/>
      <c r="V191" s="311"/>
      <c r="W191" s="310"/>
      <c r="X191" s="312"/>
      <c r="Y191" s="312">
        <f>Y5</f>
        <v>0</v>
      </c>
      <c r="Z191" s="312"/>
      <c r="AA191" s="310"/>
      <c r="AB191" s="310"/>
      <c r="AC191" s="310"/>
      <c r="AD191" s="310"/>
      <c r="AE191" s="310"/>
      <c r="AF191" s="310"/>
      <c r="AG191" s="302"/>
      <c r="AI191" s="300"/>
      <c r="AJ191" s="300"/>
      <c r="AK191" s="300"/>
      <c r="AL191" s="310"/>
      <c r="AM191" s="310"/>
      <c r="AO191" s="310"/>
      <c r="AP191" s="310"/>
      <c r="AQ191" s="310"/>
    </row>
    <row r="192" spans="2:54" ht="13.4" customHeight="1" x14ac:dyDescent="0.35">
      <c r="B192" s="318" t="s">
        <v>597</v>
      </c>
      <c r="C192" s="318"/>
      <c r="D192" s="319"/>
      <c r="E192" s="318"/>
      <c r="F192" s="318"/>
      <c r="O192" s="310"/>
      <c r="P192" s="310"/>
      <c r="Q192" s="310"/>
      <c r="R192" s="310"/>
      <c r="S192" s="310"/>
      <c r="V192" s="311"/>
      <c r="X192" s="310"/>
      <c r="Y192" s="312" t="e">
        <f>Y190+Y191</f>
        <v>#REF!</v>
      </c>
      <c r="Z192" s="310"/>
      <c r="AA192" s="310"/>
      <c r="AB192" s="310"/>
      <c r="AC192" s="310"/>
      <c r="AD192" s="310"/>
      <c r="AE192" s="310"/>
      <c r="AF192" s="310"/>
      <c r="AG192" s="302"/>
      <c r="AI192" s="302"/>
      <c r="AJ192" s="302"/>
      <c r="AK192" s="302"/>
      <c r="AL192" s="310"/>
      <c r="AM192" s="310"/>
      <c r="AO192" s="310"/>
      <c r="AP192" s="310"/>
      <c r="AQ192" s="310"/>
    </row>
    <row r="193" spans="1:59" ht="13.4" customHeight="1" x14ac:dyDescent="0.35">
      <c r="B193" s="320" t="s">
        <v>598</v>
      </c>
      <c r="C193" s="320"/>
      <c r="D193" s="321"/>
      <c r="O193" s="310"/>
      <c r="P193" s="310"/>
      <c r="Q193" s="310"/>
      <c r="R193" s="312"/>
      <c r="S193" s="312"/>
      <c r="V193" s="311"/>
      <c r="W193" s="322" t="e">
        <f>#REF!+#REF!+#REF!+#REF!+#REF!+#REF!</f>
        <v>#REF!</v>
      </c>
      <c r="X193" s="312"/>
      <c r="Y193" s="323" t="e">
        <f>Y192/Y2</f>
        <v>#REF!</v>
      </c>
      <c r="Z193" s="312"/>
      <c r="AA193" s="310"/>
      <c r="AB193" s="310"/>
      <c r="AC193" s="310"/>
      <c r="AD193" s="310"/>
      <c r="AE193" s="310"/>
      <c r="AF193" s="310"/>
      <c r="AG193" s="302"/>
      <c r="AI193" s="300"/>
      <c r="AJ193" s="300"/>
      <c r="AK193" s="300"/>
      <c r="AL193" s="310"/>
      <c r="AM193" s="310"/>
      <c r="AO193" s="310"/>
      <c r="AP193" s="310"/>
      <c r="AQ193" s="310"/>
    </row>
    <row r="194" spans="1:59" ht="13.4" customHeight="1" x14ac:dyDescent="0.35">
      <c r="B194" s="136" t="s">
        <v>599</v>
      </c>
      <c r="C194" s="136"/>
      <c r="O194" s="310"/>
      <c r="P194" s="310"/>
      <c r="Q194" s="310"/>
      <c r="R194" s="310"/>
      <c r="S194" s="310"/>
      <c r="V194" s="311"/>
      <c r="X194" s="310"/>
      <c r="Y194" s="310"/>
      <c r="Z194" s="310"/>
      <c r="AA194" s="310"/>
      <c r="AB194" s="310"/>
      <c r="AC194" s="310"/>
      <c r="AD194" s="310"/>
      <c r="AE194" s="310"/>
      <c r="AF194" s="310"/>
      <c r="AG194" s="302"/>
      <c r="AI194" s="302"/>
      <c r="AJ194" s="302"/>
      <c r="AK194" s="302"/>
      <c r="AL194" s="310"/>
      <c r="AM194" s="310"/>
      <c r="AO194" s="310"/>
      <c r="AP194" s="310"/>
      <c r="AQ194" s="310"/>
    </row>
    <row r="195" spans="1:59" ht="13.4" customHeight="1" x14ac:dyDescent="0.35">
      <c r="B195" s="324" t="s">
        <v>600</v>
      </c>
      <c r="C195" s="324"/>
      <c r="O195" s="310"/>
      <c r="P195" s="310"/>
      <c r="Q195" s="310"/>
      <c r="R195" s="310"/>
      <c r="S195" s="310"/>
      <c r="V195" s="311"/>
      <c r="W195" s="312"/>
      <c r="X195" s="312"/>
      <c r="Y195" s="312"/>
      <c r="Z195" s="312"/>
      <c r="AA195" s="310"/>
      <c r="AB195" s="310"/>
      <c r="AC195" s="310"/>
      <c r="AD195" s="310"/>
      <c r="AE195" s="310"/>
      <c r="AF195" s="310"/>
      <c r="AG195" s="302"/>
      <c r="AI195" s="302"/>
      <c r="AJ195" s="302"/>
      <c r="AK195" s="302"/>
      <c r="AL195" s="310"/>
      <c r="AM195" s="310"/>
      <c r="AO195" s="310"/>
      <c r="AP195" s="310"/>
      <c r="AQ195" s="310"/>
    </row>
    <row r="196" spans="1:59" ht="13.4" customHeight="1" x14ac:dyDescent="0.35">
      <c r="B196" s="325" t="s">
        <v>601</v>
      </c>
      <c r="C196" s="325" t="s">
        <v>601</v>
      </c>
      <c r="D196" s="326"/>
      <c r="O196" s="310"/>
      <c r="P196" s="310"/>
      <c r="Q196" s="310"/>
      <c r="R196" s="310"/>
      <c r="S196" s="310"/>
      <c r="V196" s="310"/>
      <c r="X196" s="310"/>
      <c r="Y196" s="312" t="e">
        <f>Y5+W193</f>
        <v>#REF!</v>
      </c>
      <c r="Z196" s="310"/>
      <c r="AA196" s="310"/>
      <c r="AB196" s="310"/>
      <c r="AC196" s="310"/>
      <c r="AD196" s="310"/>
      <c r="AE196" s="310"/>
      <c r="AF196" s="310"/>
      <c r="AG196" s="310"/>
      <c r="AI196" s="310"/>
      <c r="AJ196" s="310"/>
      <c r="AK196" s="310"/>
      <c r="AL196" s="310"/>
      <c r="AM196" s="310"/>
      <c r="AO196" s="310"/>
      <c r="AP196" s="310"/>
      <c r="AQ196" s="310"/>
    </row>
    <row r="197" spans="1:59" ht="13.4" customHeight="1" x14ac:dyDescent="0.35">
      <c r="B197" s="327" t="s">
        <v>602</v>
      </c>
      <c r="C197" s="327"/>
      <c r="O197" s="310"/>
      <c r="P197" s="310"/>
      <c r="Q197" s="310"/>
      <c r="R197" s="310"/>
      <c r="S197" s="310"/>
      <c r="V197" s="310"/>
      <c r="X197" s="310"/>
      <c r="Y197" s="310"/>
      <c r="Z197" s="310"/>
      <c r="AA197" s="310"/>
      <c r="AB197" s="310"/>
      <c r="AC197" s="310"/>
      <c r="AD197" s="310"/>
      <c r="AE197" s="310"/>
      <c r="AF197" s="310"/>
      <c r="AG197" s="310"/>
      <c r="AI197" s="310"/>
      <c r="AJ197" s="310"/>
      <c r="AK197" s="310"/>
      <c r="AL197" s="310"/>
      <c r="AM197" s="310"/>
    </row>
    <row r="198" spans="1:59" ht="13.4" customHeight="1" x14ac:dyDescent="0.35">
      <c r="O198" s="310"/>
      <c r="P198" s="310"/>
      <c r="Q198" s="310"/>
      <c r="R198" s="310"/>
      <c r="S198" s="310"/>
      <c r="V198" s="310"/>
      <c r="X198" s="310"/>
      <c r="Y198" s="312" t="e">
        <f>Y2-Y196</f>
        <v>#REF!</v>
      </c>
      <c r="Z198" s="310"/>
      <c r="AA198" s="310"/>
      <c r="AB198" s="310"/>
      <c r="AC198" s="310"/>
      <c r="AD198" s="310"/>
      <c r="AE198" s="310"/>
      <c r="AF198" s="310"/>
      <c r="AG198" s="310"/>
      <c r="AI198" s="310"/>
      <c r="AJ198" s="310"/>
      <c r="AK198" s="310"/>
      <c r="AL198" s="310"/>
      <c r="AM198" s="310"/>
    </row>
    <row r="199" spans="1:59" s="310" customFormat="1" ht="13.4" customHeight="1" x14ac:dyDescent="0.35">
      <c r="A199"/>
      <c r="B199"/>
      <c r="C199"/>
      <c r="D199" s="309"/>
      <c r="E199"/>
      <c r="F199"/>
      <c r="G199"/>
      <c r="H199"/>
      <c r="I199"/>
      <c r="J199"/>
      <c r="K199"/>
      <c r="L199"/>
      <c r="M199"/>
      <c r="T199"/>
      <c r="U199"/>
      <c r="W199"/>
      <c r="AH199"/>
      <c r="AO199"/>
      <c r="AP199"/>
      <c r="AQ199"/>
      <c r="AR199"/>
      <c r="AS199"/>
      <c r="AT199"/>
      <c r="AU199"/>
      <c r="AV199"/>
      <c r="AW199"/>
      <c r="AX199"/>
      <c r="AY199"/>
      <c r="AZ199"/>
      <c r="BA199"/>
      <c r="BB199"/>
      <c r="BC199"/>
      <c r="BD199"/>
      <c r="BE199"/>
      <c r="BF199"/>
      <c r="BG199"/>
    </row>
    <row r="200" spans="1:59" s="310" customFormat="1" ht="13.4" customHeight="1" x14ac:dyDescent="0.35">
      <c r="A200"/>
      <c r="B200"/>
      <c r="C200"/>
      <c r="D200" s="309"/>
      <c r="E200"/>
      <c r="F200"/>
      <c r="G200"/>
      <c r="H200"/>
      <c r="I200"/>
      <c r="J200"/>
      <c r="K200"/>
      <c r="L200"/>
      <c r="M200"/>
      <c r="T200"/>
      <c r="U200"/>
      <c r="W200"/>
      <c r="Z200" s="310">
        <v>123556965</v>
      </c>
      <c r="AH200"/>
      <c r="AM200"/>
      <c r="AO200"/>
      <c r="AP200"/>
      <c r="AQ200"/>
      <c r="AR200"/>
      <c r="AS200"/>
      <c r="AT200"/>
      <c r="AU200"/>
      <c r="AV200"/>
      <c r="AW200"/>
      <c r="AX200"/>
      <c r="AY200"/>
      <c r="AZ200"/>
      <c r="BA200"/>
      <c r="BB200"/>
      <c r="BC200"/>
      <c r="BD200"/>
      <c r="BE200"/>
      <c r="BF200"/>
      <c r="BG200"/>
    </row>
    <row r="201" spans="1:59" ht="13.4" customHeight="1" x14ac:dyDescent="0.35">
      <c r="W201" s="312" t="e">
        <f>#REF!+#REF!+#REF!+#REF!+#REF!+#REF!+#REF!+#REF!+#REF!+#REF!+#REF!+#REF!+#REF!+#REF!+#REF!+#REF!+#REF!+#REF!+#REF!+#REF!+#REF!+#REF!+#REF!+#REF!+#REF!+#REF!+#REF!+#REF!+#REF!+#REF!+#REF!+W118+#REF!+#REF!+#REF!+#REF!+#REF!</f>
        <v>#REF!</v>
      </c>
      <c r="X201" s="312" t="e">
        <f>#REF!+#REF!+#REF!+#REF!+#REF!+#REF!+#REF!+#REF!+#REF!+#REF!+#REF!+#REF!+#REF!+#REF!+#REF!+#REF!+#REF!+#REF!+#REF!+#REF!+#REF!+#REF!+#REF!+#REF!+#REF!+#REF!+#REF!+#REF!+#REF!+#REF!+#REF!+X118+#REF!+#REF!+#REF!+#REF!+#REF!</f>
        <v>#REF!</v>
      </c>
      <c r="Y201" s="312" t="e">
        <f>#REF!+#REF!+#REF!+#REF!+#REF!+#REF!+#REF!+#REF!+#REF!+#REF!+#REF!+#REF!+#REF!+#REF!+#REF!+#REF!+#REF!+#REF!+#REF!+#REF!+#REF!+#REF!+#REF!+#REF!+#REF!+#REF!+#REF!+#REF!+#REF!+#REF!+#REF!+Y118+#REF!+#REF!+#REF!+#REF!+#REF!</f>
        <v>#REF!</v>
      </c>
      <c r="Z201" s="322" t="e">
        <f>W201+X201+Y201</f>
        <v>#REF!</v>
      </c>
    </row>
    <row r="203" spans="1:59" ht="13.4" customHeight="1" x14ac:dyDescent="0.35">
      <c r="Z203" s="322" t="e">
        <f>Z200-Z201</f>
        <v>#REF!</v>
      </c>
    </row>
  </sheetData>
  <autoFilter ref="B6:BB185" xr:uid="{00000000-0009-0000-0000-000000000000}"/>
  <mergeCells count="11">
    <mergeCell ref="B3:C3"/>
    <mergeCell ref="O3:P3"/>
    <mergeCell ref="Q3:R3"/>
    <mergeCell ref="S3:T3"/>
    <mergeCell ref="AT3:AT4"/>
    <mergeCell ref="AX1:AX4"/>
    <mergeCell ref="X1:AF1"/>
    <mergeCell ref="AI1:AQ1"/>
    <mergeCell ref="AU1:AU4"/>
    <mergeCell ref="AV1:AV4"/>
    <mergeCell ref="AW1:AW4"/>
  </mergeCells>
  <printOptions horizontalCentered="1"/>
  <pageMargins left="0.5" right="0.5" top="1" bottom="0.5" header="0.5" footer="0.3"/>
  <pageSetup paperSize="17" scale="36" fitToHeight="0" orientation="landscape" verticalDpi="1200" copies="10"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FFY 2021-22 Sep 30</vt:lpstr>
      <vt:lpstr>'FFY 2021-22 Sep 30'!Print_Area</vt:lpstr>
      <vt:lpstr>'FFY 2021-22 Sep 30'!Print_Titles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John Saelee</dc:creator>
  <cp:lastModifiedBy>John Saelee</cp:lastModifiedBy>
  <dcterms:created xsi:type="dcterms:W3CDTF">2022-10-12T23:48:30Z</dcterms:created>
  <dcterms:modified xsi:type="dcterms:W3CDTF">2022-10-12T23:53:02Z</dcterms:modified>
</cp:coreProperties>
</file>