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J:\PROJECT\Funding\T5-FAST\STP-CMAQ\Obligations and Delivery\Annual Obligation Plans\FY 2022-23\"/>
    </mc:Choice>
  </mc:AlternateContent>
  <xr:revisionPtr revIDLastSave="0" documentId="13_ncr:1_{2C2BDF24-CEE3-4C33-A101-E9154220BEA1}" xr6:coauthVersionLast="47" xr6:coauthVersionMax="47" xr10:uidLastSave="{00000000-0000-0000-0000-000000000000}"/>
  <bookViews>
    <workbookView xWindow="-110" yWindow="-110" windowWidth="22780" windowHeight="14660" xr2:uid="{D29F23DE-FDAB-4409-A125-4A2E1F5E6EF7}"/>
  </bookViews>
  <sheets>
    <sheet name="FFY 2022-23 Oct 31" sheetId="1" r:id="rId1"/>
  </sheets>
  <definedNames>
    <definedName name="_xlnm._FilterDatabase" localSheetId="0" hidden="1">'FFY 2022-23 Oct 31'!$B$6:$BB$151</definedName>
    <definedName name="_xlnm.Print_Area" localSheetId="0">'FFY 2022-23 Oct 31'!$B$7:$BB$151</definedName>
    <definedName name="_xlnm.Print_Titles" localSheetId="0">'FFY 2022-23 Oct 31'!$1:$6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7" i="1" l="1"/>
  <c r="X167" i="1"/>
  <c r="U162" i="1"/>
  <c r="W159" i="1"/>
  <c r="Y156" i="1"/>
  <c r="X156" i="1"/>
  <c r="Y154" i="1"/>
  <c r="AI151" i="1"/>
  <c r="G151" i="1"/>
  <c r="B151" i="1"/>
  <c r="AQ150" i="1"/>
  <c r="AP150" i="1"/>
  <c r="AO150" i="1"/>
  <c r="AN150" i="1"/>
  <c r="AM150" i="1"/>
  <c r="AL150" i="1"/>
  <c r="AJ150" i="1"/>
  <c r="AI150" i="1"/>
  <c r="AH150" i="1"/>
  <c r="AF150" i="1"/>
  <c r="AE150" i="1"/>
  <c r="AD150" i="1"/>
  <c r="AC150" i="1"/>
  <c r="AB150" i="1"/>
  <c r="AA150" i="1"/>
  <c r="Y150" i="1"/>
  <c r="X150" i="1"/>
  <c r="W149" i="1"/>
  <c r="L149" i="1"/>
  <c r="AK148" i="1"/>
  <c r="AR148" i="1" s="1"/>
  <c r="BB148" i="1" s="1"/>
  <c r="AG148" i="1"/>
  <c r="Z148" i="1"/>
  <c r="L148" i="1"/>
  <c r="AK147" i="1"/>
  <c r="AR147" i="1" s="1"/>
  <c r="AG147" i="1"/>
  <c r="Z147" i="1"/>
  <c r="L147" i="1"/>
  <c r="BB146" i="1"/>
  <c r="AK146" i="1"/>
  <c r="AR146" i="1" s="1"/>
  <c r="AS146" i="1" s="1"/>
  <c r="W146" i="1" s="1"/>
  <c r="AG146" i="1"/>
  <c r="Z146" i="1"/>
  <c r="L146" i="1"/>
  <c r="BB145" i="1"/>
  <c r="AK145" i="1"/>
  <c r="AR145" i="1" s="1"/>
  <c r="Z145" i="1"/>
  <c r="AG145" i="1" s="1"/>
  <c r="L145" i="1"/>
  <c r="BB144" i="1"/>
  <c r="AK144" i="1"/>
  <c r="AR144" i="1" s="1"/>
  <c r="AG144" i="1"/>
  <c r="Z144" i="1"/>
  <c r="L144" i="1"/>
  <c r="AK143" i="1"/>
  <c r="AR143" i="1" s="1"/>
  <c r="AG143" i="1"/>
  <c r="Z143" i="1"/>
  <c r="L143" i="1"/>
  <c r="BB142" i="1"/>
  <c r="AK142" i="1"/>
  <c r="AR142" i="1" s="1"/>
  <c r="AS142" i="1" s="1"/>
  <c r="W142" i="1" s="1"/>
  <c r="AG142" i="1"/>
  <c r="Z142" i="1"/>
  <c r="L142" i="1"/>
  <c r="BB141" i="1"/>
  <c r="AK141" i="1"/>
  <c r="AR141" i="1" s="1"/>
  <c r="Z141" i="1"/>
  <c r="AG141" i="1" s="1"/>
  <c r="L141" i="1"/>
  <c r="BB140" i="1"/>
  <c r="AK140" i="1"/>
  <c r="AR140" i="1" s="1"/>
  <c r="AG140" i="1"/>
  <c r="Z140" i="1"/>
  <c r="L140" i="1"/>
  <c r="AK139" i="1"/>
  <c r="AR139" i="1" s="1"/>
  <c r="AG139" i="1"/>
  <c r="Z139" i="1"/>
  <c r="L139" i="1"/>
  <c r="BB138" i="1"/>
  <c r="AK138" i="1"/>
  <c r="AR138" i="1" s="1"/>
  <c r="AS138" i="1" s="1"/>
  <c r="W138" i="1" s="1"/>
  <c r="AG138" i="1"/>
  <c r="Z138" i="1"/>
  <c r="L138" i="1"/>
  <c r="BB137" i="1"/>
  <c r="AK137" i="1"/>
  <c r="AR137" i="1" s="1"/>
  <c r="Z137" i="1"/>
  <c r="AG137" i="1" s="1"/>
  <c r="L137" i="1"/>
  <c r="BB136" i="1"/>
  <c r="AK136" i="1"/>
  <c r="AR136" i="1" s="1"/>
  <c r="Z136" i="1"/>
  <c r="AG136" i="1" s="1"/>
  <c r="L136" i="1"/>
  <c r="AK135" i="1"/>
  <c r="AR135" i="1" s="1"/>
  <c r="AG135" i="1"/>
  <c r="Z135" i="1"/>
  <c r="L135" i="1"/>
  <c r="AK134" i="1"/>
  <c r="AR134" i="1" s="1"/>
  <c r="AS134" i="1" s="1"/>
  <c r="W134" i="1" s="1"/>
  <c r="AG134" i="1"/>
  <c r="Z134" i="1"/>
  <c r="L134" i="1"/>
  <c r="BB133" i="1"/>
  <c r="AK133" i="1"/>
  <c r="AR133" i="1" s="1"/>
  <c r="Z133" i="1"/>
  <c r="AG133" i="1" s="1"/>
  <c r="L133" i="1"/>
  <c r="BB132" i="1"/>
  <c r="AK132" i="1"/>
  <c r="AR132" i="1" s="1"/>
  <c r="AG132" i="1"/>
  <c r="Z132" i="1"/>
  <c r="L132" i="1"/>
  <c r="AK131" i="1"/>
  <c r="AR131" i="1" s="1"/>
  <c r="AG131" i="1"/>
  <c r="Z131" i="1"/>
  <c r="L131" i="1"/>
  <c r="BB130" i="1"/>
  <c r="AK130" i="1"/>
  <c r="AR130" i="1" s="1"/>
  <c r="AS130" i="1" s="1"/>
  <c r="W130" i="1" s="1"/>
  <c r="AG130" i="1"/>
  <c r="Z130" i="1"/>
  <c r="L130" i="1"/>
  <c r="BB129" i="1"/>
  <c r="AK129" i="1"/>
  <c r="AR129" i="1" s="1"/>
  <c r="Z129" i="1"/>
  <c r="AG129" i="1" s="1"/>
  <c r="Y129" i="1"/>
  <c r="L129" i="1"/>
  <c r="AR128" i="1"/>
  <c r="AK128" i="1"/>
  <c r="AG128" i="1"/>
  <c r="Z128" i="1"/>
  <c r="L128" i="1"/>
  <c r="AR127" i="1"/>
  <c r="AK127" i="1"/>
  <c r="AG127" i="1"/>
  <c r="Z127" i="1"/>
  <c r="L127" i="1"/>
  <c r="AR126" i="1"/>
  <c r="AK126" i="1"/>
  <c r="AG126" i="1"/>
  <c r="Z126" i="1"/>
  <c r="L126" i="1"/>
  <c r="AK125" i="1"/>
  <c r="AR125" i="1" s="1"/>
  <c r="AG125" i="1"/>
  <c r="Z125" i="1"/>
  <c r="L125" i="1"/>
  <c r="AK124" i="1"/>
  <c r="AR124" i="1" s="1"/>
  <c r="AG124" i="1"/>
  <c r="Z124" i="1"/>
  <c r="L124" i="1"/>
  <c r="AR123" i="1"/>
  <c r="AK123" i="1"/>
  <c r="AG123" i="1"/>
  <c r="Z123" i="1"/>
  <c r="L123" i="1"/>
  <c r="AR122" i="1"/>
  <c r="AK122" i="1"/>
  <c r="AG122" i="1"/>
  <c r="Z122" i="1"/>
  <c r="L122" i="1"/>
  <c r="AK121" i="1"/>
  <c r="AR121" i="1" s="1"/>
  <c r="AG121" i="1"/>
  <c r="Z121" i="1"/>
  <c r="L121" i="1"/>
  <c r="AK120" i="1"/>
  <c r="AR120" i="1" s="1"/>
  <c r="AG120" i="1"/>
  <c r="Z120" i="1"/>
  <c r="L120" i="1"/>
  <c r="AR119" i="1"/>
  <c r="AK119" i="1"/>
  <c r="AG119" i="1"/>
  <c r="Z119" i="1"/>
  <c r="L119" i="1"/>
  <c r="AK118" i="1"/>
  <c r="AR118" i="1" s="1"/>
  <c r="AG118" i="1"/>
  <c r="Z118" i="1"/>
  <c r="L118" i="1"/>
  <c r="AK117" i="1"/>
  <c r="AR117" i="1" s="1"/>
  <c r="AG117" i="1"/>
  <c r="Z117" i="1"/>
  <c r="L117" i="1"/>
  <c r="AR116" i="1"/>
  <c r="AK116" i="1"/>
  <c r="AG116" i="1"/>
  <c r="Z116" i="1"/>
  <c r="L116" i="1"/>
  <c r="AR115" i="1"/>
  <c r="AK115" i="1"/>
  <c r="AG115" i="1"/>
  <c r="Z115" i="1"/>
  <c r="L115" i="1"/>
  <c r="AK114" i="1"/>
  <c r="AR114" i="1" s="1"/>
  <c r="AG114" i="1"/>
  <c r="Z114" i="1"/>
  <c r="L114" i="1"/>
  <c r="AK113" i="1"/>
  <c r="AR113" i="1" s="1"/>
  <c r="AG113" i="1"/>
  <c r="Z113" i="1"/>
  <c r="L113" i="1"/>
  <c r="AK112" i="1"/>
  <c r="AR112" i="1" s="1"/>
  <c r="AG112" i="1"/>
  <c r="Z112" i="1"/>
  <c r="L112" i="1"/>
  <c r="AK111" i="1"/>
  <c r="AR111" i="1" s="1"/>
  <c r="AG111" i="1"/>
  <c r="Z111" i="1"/>
  <c r="L111" i="1"/>
  <c r="AK110" i="1"/>
  <c r="AR110" i="1" s="1"/>
  <c r="AG110" i="1"/>
  <c r="Z110" i="1"/>
  <c r="L110" i="1"/>
  <c r="AK109" i="1"/>
  <c r="AR109" i="1" s="1"/>
  <c r="AG109" i="1"/>
  <c r="Z109" i="1"/>
  <c r="L109" i="1"/>
  <c r="AR108" i="1"/>
  <c r="AK108" i="1"/>
  <c r="AG108" i="1"/>
  <c r="Z108" i="1"/>
  <c r="L108" i="1"/>
  <c r="AK107" i="1"/>
  <c r="AR107" i="1" s="1"/>
  <c r="AG107" i="1"/>
  <c r="Z107" i="1"/>
  <c r="L107" i="1"/>
  <c r="AK106" i="1"/>
  <c r="AR106" i="1" s="1"/>
  <c r="AG106" i="1"/>
  <c r="Z106" i="1"/>
  <c r="L106" i="1"/>
  <c r="AK105" i="1"/>
  <c r="AR105" i="1" s="1"/>
  <c r="AG105" i="1"/>
  <c r="Z105" i="1"/>
  <c r="L105" i="1"/>
  <c r="AK104" i="1"/>
  <c r="AR104" i="1" s="1"/>
  <c r="AG104" i="1"/>
  <c r="Z104" i="1"/>
  <c r="L104" i="1"/>
  <c r="AK103" i="1"/>
  <c r="AR103" i="1" s="1"/>
  <c r="AG103" i="1"/>
  <c r="Z103" i="1"/>
  <c r="L103" i="1"/>
  <c r="AK102" i="1"/>
  <c r="AR102" i="1" s="1"/>
  <c r="AG102" i="1"/>
  <c r="Z102" i="1"/>
  <c r="L102" i="1"/>
  <c r="AK101" i="1"/>
  <c r="AR101" i="1" s="1"/>
  <c r="AG101" i="1"/>
  <c r="Z101" i="1"/>
  <c r="L101" i="1"/>
  <c r="AR100" i="1"/>
  <c r="AK100" i="1"/>
  <c r="AG100" i="1"/>
  <c r="Z100" i="1"/>
  <c r="L100" i="1"/>
  <c r="AK99" i="1"/>
  <c r="AR99" i="1" s="1"/>
  <c r="AG99" i="1"/>
  <c r="Z99" i="1"/>
  <c r="L99" i="1"/>
  <c r="AK98" i="1"/>
  <c r="AR98" i="1" s="1"/>
  <c r="AG98" i="1"/>
  <c r="Z98" i="1"/>
  <c r="L98" i="1"/>
  <c r="AK97" i="1"/>
  <c r="AR97" i="1" s="1"/>
  <c r="AG97" i="1"/>
  <c r="Z97" i="1"/>
  <c r="L97" i="1"/>
  <c r="AK96" i="1"/>
  <c r="AR96" i="1" s="1"/>
  <c r="AG96" i="1"/>
  <c r="Z96" i="1"/>
  <c r="L96" i="1"/>
  <c r="AK95" i="1"/>
  <c r="AR95" i="1" s="1"/>
  <c r="AG95" i="1"/>
  <c r="Z95" i="1"/>
  <c r="L95" i="1"/>
  <c r="AK94" i="1"/>
  <c r="AR94" i="1" s="1"/>
  <c r="AG94" i="1"/>
  <c r="Z94" i="1"/>
  <c r="L94" i="1"/>
  <c r="AK93" i="1"/>
  <c r="AR93" i="1" s="1"/>
  <c r="AG93" i="1"/>
  <c r="Z93" i="1"/>
  <c r="L93" i="1"/>
  <c r="AR92" i="1"/>
  <c r="AK92" i="1"/>
  <c r="AG92" i="1"/>
  <c r="Z92" i="1"/>
  <c r="L92" i="1"/>
  <c r="AK91" i="1"/>
  <c r="AR91" i="1" s="1"/>
  <c r="AG91" i="1"/>
  <c r="Z91" i="1"/>
  <c r="L91" i="1"/>
  <c r="AK90" i="1"/>
  <c r="AR90" i="1" s="1"/>
  <c r="AS90" i="1" s="1"/>
  <c r="W90" i="1" s="1"/>
  <c r="AG90" i="1"/>
  <c r="Z90" i="1"/>
  <c r="L90" i="1"/>
  <c r="BB89" i="1"/>
  <c r="AR89" i="1"/>
  <c r="AS89" i="1" s="1"/>
  <c r="W89" i="1" s="1"/>
  <c r="AK89" i="1"/>
  <c r="AG89" i="1"/>
  <c r="Z89" i="1"/>
  <c r="L89" i="1"/>
  <c r="AK88" i="1"/>
  <c r="AR88" i="1" s="1"/>
  <c r="AG88" i="1"/>
  <c r="Z88" i="1"/>
  <c r="L88" i="1"/>
  <c r="AK87" i="1"/>
  <c r="AR87" i="1" s="1"/>
  <c r="AG87" i="1"/>
  <c r="Z87" i="1"/>
  <c r="L87" i="1"/>
  <c r="BB86" i="1"/>
  <c r="AK86" i="1"/>
  <c r="AR86" i="1" s="1"/>
  <c r="Z86" i="1"/>
  <c r="AG86" i="1" s="1"/>
  <c r="L86" i="1"/>
  <c r="AR85" i="1"/>
  <c r="AS85" i="1" s="1"/>
  <c r="W85" i="1" s="1"/>
  <c r="AK85" i="1"/>
  <c r="Z85" i="1"/>
  <c r="AG85" i="1" s="1"/>
  <c r="L85" i="1"/>
  <c r="AR84" i="1"/>
  <c r="AK84" i="1"/>
  <c r="Z84" i="1"/>
  <c r="AG84" i="1" s="1"/>
  <c r="L84" i="1"/>
  <c r="AK83" i="1"/>
  <c r="AR83" i="1" s="1"/>
  <c r="AG83" i="1"/>
  <c r="Z83" i="1"/>
  <c r="L83" i="1"/>
  <c r="AK82" i="1"/>
  <c r="AR82" i="1" s="1"/>
  <c r="Z82" i="1"/>
  <c r="AG82" i="1" s="1"/>
  <c r="L82" i="1"/>
  <c r="AR81" i="1"/>
  <c r="AS81" i="1" s="1"/>
  <c r="W81" i="1" s="1"/>
  <c r="AK81" i="1"/>
  <c r="Z81" i="1"/>
  <c r="AG81" i="1" s="1"/>
  <c r="L81" i="1"/>
  <c r="AR80" i="1"/>
  <c r="AK80" i="1"/>
  <c r="Z80" i="1"/>
  <c r="AG80" i="1" s="1"/>
  <c r="L80" i="1"/>
  <c r="AK79" i="1"/>
  <c r="AR79" i="1" s="1"/>
  <c r="AG79" i="1"/>
  <c r="Z79" i="1"/>
  <c r="L79" i="1"/>
  <c r="BB78" i="1"/>
  <c r="AK78" i="1"/>
  <c r="AR78" i="1" s="1"/>
  <c r="Z78" i="1"/>
  <c r="AG78" i="1" s="1"/>
  <c r="L78" i="1"/>
  <c r="AR77" i="1"/>
  <c r="AS77" i="1" s="1"/>
  <c r="W77" i="1" s="1"/>
  <c r="AK77" i="1"/>
  <c r="Z77" i="1"/>
  <c r="AG77" i="1" s="1"/>
  <c r="L77" i="1"/>
  <c r="AR76" i="1"/>
  <c r="AK76" i="1"/>
  <c r="Z76" i="1"/>
  <c r="AG76" i="1" s="1"/>
  <c r="L76" i="1"/>
  <c r="AK75" i="1"/>
  <c r="AR75" i="1" s="1"/>
  <c r="AG75" i="1"/>
  <c r="Z75" i="1"/>
  <c r="L75" i="1"/>
  <c r="AK74" i="1"/>
  <c r="AR74" i="1" s="1"/>
  <c r="Z74" i="1"/>
  <c r="AG74" i="1" s="1"/>
  <c r="L74" i="1"/>
  <c r="AR73" i="1"/>
  <c r="AS73" i="1" s="1"/>
  <c r="W73" i="1" s="1"/>
  <c r="AK73" i="1"/>
  <c r="Z73" i="1"/>
  <c r="AG73" i="1" s="1"/>
  <c r="L73" i="1"/>
  <c r="AR72" i="1"/>
  <c r="AK72" i="1"/>
  <c r="Z72" i="1"/>
  <c r="AG72" i="1" s="1"/>
  <c r="L72" i="1"/>
  <c r="AK71" i="1"/>
  <c r="AR71" i="1" s="1"/>
  <c r="AG71" i="1"/>
  <c r="Z71" i="1"/>
  <c r="L71" i="1"/>
  <c r="BB70" i="1"/>
  <c r="AK70" i="1"/>
  <c r="AR70" i="1" s="1"/>
  <c r="Z70" i="1"/>
  <c r="AG70" i="1" s="1"/>
  <c r="L70" i="1"/>
  <c r="AR69" i="1"/>
  <c r="AS69" i="1" s="1"/>
  <c r="W69" i="1" s="1"/>
  <c r="AK69" i="1"/>
  <c r="Z69" i="1"/>
  <c r="AG69" i="1" s="1"/>
  <c r="L69" i="1"/>
  <c r="AR68" i="1"/>
  <c r="AK68" i="1"/>
  <c r="Z68" i="1"/>
  <c r="AG68" i="1" s="1"/>
  <c r="L68" i="1"/>
  <c r="AR67" i="1"/>
  <c r="AK67" i="1"/>
  <c r="Z67" i="1"/>
  <c r="AG67" i="1" s="1"/>
  <c r="L67" i="1"/>
  <c r="AK66" i="1"/>
  <c r="AR66" i="1" s="1"/>
  <c r="Z66" i="1"/>
  <c r="AG66" i="1" s="1"/>
  <c r="L66" i="1"/>
  <c r="AK65" i="1"/>
  <c r="AR65" i="1" s="1"/>
  <c r="Z65" i="1"/>
  <c r="AG65" i="1" s="1"/>
  <c r="L65" i="1"/>
  <c r="AR64" i="1"/>
  <c r="AK64" i="1"/>
  <c r="Z64" i="1"/>
  <c r="AG64" i="1" s="1"/>
  <c r="L64" i="1"/>
  <c r="AK63" i="1"/>
  <c r="AR63" i="1" s="1"/>
  <c r="Z63" i="1"/>
  <c r="AG63" i="1" s="1"/>
  <c r="L63" i="1"/>
  <c r="AK62" i="1"/>
  <c r="AR62" i="1" s="1"/>
  <c r="Z62" i="1"/>
  <c r="AG62" i="1" s="1"/>
  <c r="L62" i="1"/>
  <c r="AK61" i="1"/>
  <c r="AR61" i="1" s="1"/>
  <c r="Z61" i="1"/>
  <c r="AG61" i="1" s="1"/>
  <c r="L61" i="1"/>
  <c r="AR60" i="1"/>
  <c r="AK60" i="1"/>
  <c r="Z60" i="1"/>
  <c r="AG60" i="1" s="1"/>
  <c r="L60" i="1"/>
  <c r="AR59" i="1"/>
  <c r="AK59" i="1"/>
  <c r="Z59" i="1"/>
  <c r="AG59" i="1" s="1"/>
  <c r="L59" i="1"/>
  <c r="AK58" i="1"/>
  <c r="AR58" i="1" s="1"/>
  <c r="Z58" i="1"/>
  <c r="AG58" i="1" s="1"/>
  <c r="L58" i="1"/>
  <c r="AK57" i="1"/>
  <c r="AR57" i="1" s="1"/>
  <c r="Z57" i="1"/>
  <c r="AG57" i="1" s="1"/>
  <c r="L57" i="1"/>
  <c r="AR56" i="1"/>
  <c r="AK56" i="1"/>
  <c r="Z56" i="1"/>
  <c r="AG56" i="1" s="1"/>
  <c r="L56" i="1"/>
  <c r="AK55" i="1"/>
  <c r="AR55" i="1" s="1"/>
  <c r="Z55" i="1"/>
  <c r="AG55" i="1" s="1"/>
  <c r="L55" i="1"/>
  <c r="AK54" i="1"/>
  <c r="AR54" i="1" s="1"/>
  <c r="Z54" i="1"/>
  <c r="AG54" i="1" s="1"/>
  <c r="L54" i="1"/>
  <c r="AK53" i="1"/>
  <c r="AR53" i="1" s="1"/>
  <c r="Z53" i="1"/>
  <c r="AG53" i="1" s="1"/>
  <c r="L53" i="1"/>
  <c r="AR52" i="1"/>
  <c r="AK52" i="1"/>
  <c r="Z52" i="1"/>
  <c r="AG52" i="1" s="1"/>
  <c r="L52" i="1"/>
  <c r="AR51" i="1"/>
  <c r="AK51" i="1"/>
  <c r="Z51" i="1"/>
  <c r="AG51" i="1" s="1"/>
  <c r="L51" i="1"/>
  <c r="AK50" i="1"/>
  <c r="AR50" i="1" s="1"/>
  <c r="Z50" i="1"/>
  <c r="AG50" i="1" s="1"/>
  <c r="L50" i="1"/>
  <c r="AR49" i="1"/>
  <c r="BB49" i="1" s="1"/>
  <c r="AK49" i="1"/>
  <c r="Z49" i="1"/>
  <c r="AG49" i="1" s="1"/>
  <c r="L49" i="1"/>
  <c r="AK48" i="1"/>
  <c r="AR48" i="1" s="1"/>
  <c r="Z48" i="1"/>
  <c r="AG48" i="1" s="1"/>
  <c r="L48" i="1"/>
  <c r="AR47" i="1"/>
  <c r="BB47" i="1" s="1"/>
  <c r="AK47" i="1"/>
  <c r="Z47" i="1"/>
  <c r="AG47" i="1" s="1"/>
  <c r="L47" i="1"/>
  <c r="AK46" i="1"/>
  <c r="AR46" i="1" s="1"/>
  <c r="Z46" i="1"/>
  <c r="AG46" i="1" s="1"/>
  <c r="L46" i="1"/>
  <c r="AR45" i="1"/>
  <c r="BB45" i="1" s="1"/>
  <c r="AK45" i="1"/>
  <c r="Z45" i="1"/>
  <c r="AG45" i="1" s="1"/>
  <c r="L45" i="1"/>
  <c r="AK44" i="1"/>
  <c r="AR44" i="1" s="1"/>
  <c r="Z44" i="1"/>
  <c r="AG44" i="1" s="1"/>
  <c r="L44" i="1"/>
  <c r="AR43" i="1"/>
  <c r="BB43" i="1" s="1"/>
  <c r="AK43" i="1"/>
  <c r="Z43" i="1"/>
  <c r="AG43" i="1" s="1"/>
  <c r="L43" i="1"/>
  <c r="AK42" i="1"/>
  <c r="AR42" i="1" s="1"/>
  <c r="Z42" i="1"/>
  <c r="AG42" i="1" s="1"/>
  <c r="L42" i="1"/>
  <c r="AR41" i="1"/>
  <c r="BB41" i="1" s="1"/>
  <c r="AK41" i="1"/>
  <c r="Z41" i="1"/>
  <c r="AG41" i="1" s="1"/>
  <c r="L41" i="1"/>
  <c r="AK40" i="1"/>
  <c r="AR40" i="1" s="1"/>
  <c r="Z40" i="1"/>
  <c r="AG40" i="1" s="1"/>
  <c r="L40" i="1"/>
  <c r="AR39" i="1"/>
  <c r="BB39" i="1" s="1"/>
  <c r="AK39" i="1"/>
  <c r="Z39" i="1"/>
  <c r="AG39" i="1" s="1"/>
  <c r="L39" i="1"/>
  <c r="AK38" i="1"/>
  <c r="AR38" i="1" s="1"/>
  <c r="Z38" i="1"/>
  <c r="AG38" i="1" s="1"/>
  <c r="L38" i="1"/>
  <c r="AR37" i="1"/>
  <c r="BB37" i="1" s="1"/>
  <c r="AK37" i="1"/>
  <c r="Z37" i="1"/>
  <c r="AG37" i="1" s="1"/>
  <c r="L37" i="1"/>
  <c r="AK36" i="1"/>
  <c r="AR36" i="1" s="1"/>
  <c r="Z36" i="1"/>
  <c r="AG36" i="1" s="1"/>
  <c r="L36" i="1"/>
  <c r="AR35" i="1"/>
  <c r="BB35" i="1" s="1"/>
  <c r="AK35" i="1"/>
  <c r="Z35" i="1"/>
  <c r="AG35" i="1" s="1"/>
  <c r="L35" i="1"/>
  <c r="AK34" i="1"/>
  <c r="AR34" i="1" s="1"/>
  <c r="Z34" i="1"/>
  <c r="AG34" i="1" s="1"/>
  <c r="L34" i="1"/>
  <c r="AR33" i="1"/>
  <c r="BB33" i="1" s="1"/>
  <c r="AK33" i="1"/>
  <c r="Z33" i="1"/>
  <c r="AG33" i="1" s="1"/>
  <c r="L33" i="1"/>
  <c r="AK32" i="1"/>
  <c r="AR32" i="1" s="1"/>
  <c r="Z32" i="1"/>
  <c r="AG32" i="1" s="1"/>
  <c r="L32" i="1"/>
  <c r="AR31" i="1"/>
  <c r="BB31" i="1" s="1"/>
  <c r="AK31" i="1"/>
  <c r="Z31" i="1"/>
  <c r="AG31" i="1" s="1"/>
  <c r="L31" i="1"/>
  <c r="AK30" i="1"/>
  <c r="AR30" i="1" s="1"/>
  <c r="Z30" i="1"/>
  <c r="AG30" i="1" s="1"/>
  <c r="L30" i="1"/>
  <c r="AR29" i="1"/>
  <c r="BB29" i="1" s="1"/>
  <c r="AK29" i="1"/>
  <c r="Z29" i="1"/>
  <c r="AG29" i="1" s="1"/>
  <c r="L29" i="1"/>
  <c r="AK28" i="1"/>
  <c r="AR28" i="1" s="1"/>
  <c r="Z28" i="1"/>
  <c r="AG28" i="1" s="1"/>
  <c r="L28" i="1"/>
  <c r="AR27" i="1"/>
  <c r="BB27" i="1" s="1"/>
  <c r="AK27" i="1"/>
  <c r="Z27" i="1"/>
  <c r="AG27" i="1" s="1"/>
  <c r="L27" i="1"/>
  <c r="AK26" i="1"/>
  <c r="AR26" i="1" s="1"/>
  <c r="Z26" i="1"/>
  <c r="AG26" i="1" s="1"/>
  <c r="L26" i="1"/>
  <c r="AR25" i="1"/>
  <c r="BB25" i="1" s="1"/>
  <c r="AK25" i="1"/>
  <c r="Z25" i="1"/>
  <c r="AG25" i="1" s="1"/>
  <c r="L25" i="1"/>
  <c r="AK24" i="1"/>
  <c r="AR24" i="1" s="1"/>
  <c r="Z24" i="1"/>
  <c r="AG24" i="1" s="1"/>
  <c r="L24" i="1"/>
  <c r="AR23" i="1"/>
  <c r="BB23" i="1" s="1"/>
  <c r="AK23" i="1"/>
  <c r="Z23" i="1"/>
  <c r="AG23" i="1" s="1"/>
  <c r="L23" i="1"/>
  <c r="AK22" i="1"/>
  <c r="AR22" i="1" s="1"/>
  <c r="Z22" i="1"/>
  <c r="AG22" i="1" s="1"/>
  <c r="L22" i="1"/>
  <c r="AR21" i="1"/>
  <c r="BB21" i="1" s="1"/>
  <c r="AK21" i="1"/>
  <c r="Z21" i="1"/>
  <c r="AG21" i="1" s="1"/>
  <c r="L21" i="1"/>
  <c r="AK20" i="1"/>
  <c r="AR20" i="1" s="1"/>
  <c r="Z20" i="1"/>
  <c r="AG20" i="1" s="1"/>
  <c r="L20" i="1"/>
  <c r="AR19" i="1"/>
  <c r="BB19" i="1" s="1"/>
  <c r="AK19" i="1"/>
  <c r="Z19" i="1"/>
  <c r="AG19" i="1" s="1"/>
  <c r="L19" i="1"/>
  <c r="AK18" i="1"/>
  <c r="AR18" i="1" s="1"/>
  <c r="Z18" i="1"/>
  <c r="AG18" i="1" s="1"/>
  <c r="L18" i="1"/>
  <c r="AK17" i="1"/>
  <c r="AR17" i="1" s="1"/>
  <c r="AG17" i="1"/>
  <c r="Z17" i="1"/>
  <c r="L17" i="1"/>
  <c r="AK16" i="1"/>
  <c r="AR16" i="1" s="1"/>
  <c r="AG16" i="1"/>
  <c r="Z16" i="1"/>
  <c r="L16" i="1"/>
  <c r="AK15" i="1"/>
  <c r="AR15" i="1" s="1"/>
  <c r="AG15" i="1"/>
  <c r="Z15" i="1"/>
  <c r="L15" i="1"/>
  <c r="AK14" i="1"/>
  <c r="AR14" i="1" s="1"/>
  <c r="AG14" i="1"/>
  <c r="Z14" i="1"/>
  <c r="L14" i="1"/>
  <c r="AK13" i="1"/>
  <c r="AR13" i="1" s="1"/>
  <c r="AG13" i="1"/>
  <c r="Z13" i="1"/>
  <c r="L13" i="1"/>
  <c r="AK12" i="1"/>
  <c r="AR12" i="1" s="1"/>
  <c r="AG12" i="1"/>
  <c r="Z12" i="1"/>
  <c r="L12" i="1"/>
  <c r="AK11" i="1"/>
  <c r="AR11" i="1" s="1"/>
  <c r="AG11" i="1"/>
  <c r="Z11" i="1"/>
  <c r="L11" i="1"/>
  <c r="AK10" i="1"/>
  <c r="AR10" i="1" s="1"/>
  <c r="AG10" i="1"/>
  <c r="Z10" i="1"/>
  <c r="L10" i="1"/>
  <c r="AK9" i="1"/>
  <c r="AR9" i="1" s="1"/>
  <c r="AG9" i="1"/>
  <c r="Z9" i="1"/>
  <c r="L9" i="1"/>
  <c r="AK8" i="1"/>
  <c r="AR8" i="1" s="1"/>
  <c r="AG8" i="1"/>
  <c r="Z8" i="1"/>
  <c r="L8" i="1"/>
  <c r="AK7" i="1"/>
  <c r="AG7" i="1"/>
  <c r="Z7" i="1"/>
  <c r="L7" i="1"/>
  <c r="AQ5" i="1"/>
  <c r="AP5" i="1"/>
  <c r="AO5" i="1"/>
  <c r="AN5" i="1"/>
  <c r="AM5" i="1"/>
  <c r="AL5" i="1"/>
  <c r="AJ5" i="1"/>
  <c r="AJ151" i="1" s="1"/>
  <c r="AI5" i="1"/>
  <c r="AF5" i="1"/>
  <c r="AE5" i="1"/>
  <c r="AE4" i="1" s="1"/>
  <c r="AD5" i="1"/>
  <c r="AD4" i="1" s="1"/>
  <c r="AC5" i="1"/>
  <c r="AC4" i="1" s="1"/>
  <c r="AB5" i="1"/>
  <c r="AA5" i="1"/>
  <c r="AA4" i="1" s="1"/>
  <c r="Y5" i="1"/>
  <c r="X5" i="1"/>
  <c r="AF4" i="1"/>
  <c r="AB4" i="1"/>
  <c r="X4" i="1"/>
  <c r="AK2" i="1"/>
  <c r="Z2" i="1"/>
  <c r="BB42" i="1" l="1"/>
  <c r="AS42" i="1"/>
  <c r="W42" i="1" s="1"/>
  <c r="BB9" i="1"/>
  <c r="AS9" i="1"/>
  <c r="W9" i="1" s="1"/>
  <c r="BB15" i="1"/>
  <c r="AS15" i="1"/>
  <c r="W15" i="1" s="1"/>
  <c r="AG5" i="1"/>
  <c r="BB20" i="1"/>
  <c r="AS20" i="1"/>
  <c r="W20" i="1" s="1"/>
  <c r="BB36" i="1"/>
  <c r="AS36" i="1"/>
  <c r="W36" i="1" s="1"/>
  <c r="BB94" i="1"/>
  <c r="AS94" i="1"/>
  <c r="W94" i="1" s="1"/>
  <c r="BB96" i="1"/>
  <c r="AS96" i="1"/>
  <c r="W96" i="1" s="1"/>
  <c r="BB98" i="1"/>
  <c r="AS98" i="1"/>
  <c r="W98" i="1" s="1"/>
  <c r="BB18" i="1"/>
  <c r="AS18" i="1"/>
  <c r="W18" i="1" s="1"/>
  <c r="BB50" i="1"/>
  <c r="AS50" i="1"/>
  <c r="W50" i="1" s="1"/>
  <c r="BB106" i="1"/>
  <c r="AS106" i="1"/>
  <c r="W106" i="1" s="1"/>
  <c r="BB10" i="1"/>
  <c r="AS10" i="1"/>
  <c r="W10" i="1" s="1"/>
  <c r="BB16" i="1"/>
  <c r="AS16" i="1"/>
  <c r="W16" i="1" s="1"/>
  <c r="BB48" i="1"/>
  <c r="AS48" i="1"/>
  <c r="W48" i="1" s="1"/>
  <c r="BB62" i="1"/>
  <c r="AS62" i="1"/>
  <c r="W62" i="1" s="1"/>
  <c r="BB110" i="1"/>
  <c r="AS110" i="1"/>
  <c r="W110" i="1" s="1"/>
  <c r="BB112" i="1"/>
  <c r="AS112" i="1"/>
  <c r="W112" i="1" s="1"/>
  <c r="BB114" i="1"/>
  <c r="AS114" i="1"/>
  <c r="W114" i="1" s="1"/>
  <c r="BB30" i="1"/>
  <c r="AS30" i="1"/>
  <c r="W30" i="1" s="1"/>
  <c r="BB46" i="1"/>
  <c r="AS46" i="1"/>
  <c r="W46" i="1" s="1"/>
  <c r="BB34" i="1"/>
  <c r="AS34" i="1"/>
  <c r="W34" i="1" s="1"/>
  <c r="BB57" i="1"/>
  <c r="AS57" i="1"/>
  <c r="W57" i="1" s="1"/>
  <c r="BB102" i="1"/>
  <c r="AS102" i="1"/>
  <c r="W102" i="1" s="1"/>
  <c r="BB104" i="1"/>
  <c r="AS104" i="1"/>
  <c r="W104" i="1" s="1"/>
  <c r="BB8" i="1"/>
  <c r="AS8" i="1"/>
  <c r="W8" i="1" s="1"/>
  <c r="BB12" i="1"/>
  <c r="AS12" i="1"/>
  <c r="W12" i="1" s="1"/>
  <c r="BB14" i="1"/>
  <c r="AS14" i="1"/>
  <c r="W14" i="1" s="1"/>
  <c r="BB32" i="1"/>
  <c r="AS32" i="1"/>
  <c r="W32" i="1" s="1"/>
  <c r="BB55" i="1"/>
  <c r="AS55" i="1"/>
  <c r="W55" i="1" s="1"/>
  <c r="BB28" i="1"/>
  <c r="AS28" i="1"/>
  <c r="W28" i="1" s="1"/>
  <c r="BB44" i="1"/>
  <c r="AS44" i="1"/>
  <c r="W44" i="1" s="1"/>
  <c r="BB53" i="1"/>
  <c r="AS53" i="1"/>
  <c r="W53" i="1" s="1"/>
  <c r="BB58" i="1"/>
  <c r="AS58" i="1"/>
  <c r="W58" i="1" s="1"/>
  <c r="BB65" i="1"/>
  <c r="AS65" i="1"/>
  <c r="W65" i="1" s="1"/>
  <c r="BB118" i="1"/>
  <c r="AS118" i="1"/>
  <c r="W118" i="1" s="1"/>
  <c r="W167" i="1" s="1"/>
  <c r="Z167" i="1" s="1"/>
  <c r="Z169" i="1" s="1"/>
  <c r="BB26" i="1"/>
  <c r="AS26" i="1"/>
  <c r="W26" i="1" s="1"/>
  <c r="BB63" i="1"/>
  <c r="AS63" i="1"/>
  <c r="W63" i="1" s="1"/>
  <c r="AS88" i="1"/>
  <c r="W88" i="1" s="1"/>
  <c r="BB88" i="1"/>
  <c r="BB120" i="1"/>
  <c r="AS120" i="1"/>
  <c r="W120" i="1" s="1"/>
  <c r="AS11" i="1"/>
  <c r="W11" i="1" s="1"/>
  <c r="BB11" i="1"/>
  <c r="BB13" i="1"/>
  <c r="AS13" i="1"/>
  <c r="W13" i="1" s="1"/>
  <c r="BB17" i="1"/>
  <c r="AS17" i="1"/>
  <c r="W17" i="1" s="1"/>
  <c r="BB24" i="1"/>
  <c r="AS24" i="1"/>
  <c r="W24" i="1" s="1"/>
  <c r="W156" i="1" s="1"/>
  <c r="Z156" i="1" s="1"/>
  <c r="BB40" i="1"/>
  <c r="AS40" i="1"/>
  <c r="W40" i="1" s="1"/>
  <c r="BB22" i="1"/>
  <c r="AS22" i="1"/>
  <c r="W22" i="1" s="1"/>
  <c r="BB38" i="1"/>
  <c r="AS38" i="1"/>
  <c r="W38" i="1" s="1"/>
  <c r="BB54" i="1"/>
  <c r="AS54" i="1"/>
  <c r="W54" i="1" s="1"/>
  <c r="BB61" i="1"/>
  <c r="AS61" i="1"/>
  <c r="W61" i="1" s="1"/>
  <c r="BB66" i="1"/>
  <c r="AS66" i="1"/>
  <c r="W66" i="1" s="1"/>
  <c r="BB124" i="1"/>
  <c r="AS124" i="1"/>
  <c r="W124" i="1" s="1"/>
  <c r="Y157" i="1"/>
  <c r="Y158" i="1" s="1"/>
  <c r="Y159" i="1" s="1"/>
  <c r="Y162" i="1"/>
  <c r="Y164" i="1" s="1"/>
  <c r="AS68" i="1"/>
  <c r="W68" i="1" s="1"/>
  <c r="BB68" i="1"/>
  <c r="AS25" i="1"/>
  <c r="W25" i="1" s="1"/>
  <c r="AS29" i="1"/>
  <c r="W29" i="1" s="1"/>
  <c r="AS37" i="1"/>
  <c r="W37" i="1" s="1"/>
  <c r="BB90" i="1"/>
  <c r="BB95" i="1"/>
  <c r="AS95" i="1"/>
  <c r="W95" i="1" s="1"/>
  <c r="BB103" i="1"/>
  <c r="AS103" i="1"/>
  <c r="W103" i="1" s="1"/>
  <c r="BB111" i="1"/>
  <c r="AS111" i="1"/>
  <c r="W111" i="1" s="1"/>
  <c r="BB51" i="1"/>
  <c r="AS51" i="1"/>
  <c r="W51" i="1" s="1"/>
  <c r="BB59" i="1"/>
  <c r="AS59" i="1"/>
  <c r="W59" i="1" s="1"/>
  <c r="BB67" i="1"/>
  <c r="AS67" i="1"/>
  <c r="W67" i="1" s="1"/>
  <c r="AS75" i="1"/>
  <c r="W75" i="1" s="1"/>
  <c r="BB75" i="1"/>
  <c r="AS83" i="1"/>
  <c r="W83" i="1" s="1"/>
  <c r="BB83" i="1"/>
  <c r="BB92" i="1"/>
  <c r="AS92" i="1"/>
  <c r="W92" i="1" s="1"/>
  <c r="BB97" i="1"/>
  <c r="AS97" i="1"/>
  <c r="W97" i="1" s="1"/>
  <c r="BB100" i="1"/>
  <c r="AS100" i="1"/>
  <c r="W100" i="1" s="1"/>
  <c r="BB105" i="1"/>
  <c r="AS105" i="1"/>
  <c r="W105" i="1" s="1"/>
  <c r="BB108" i="1"/>
  <c r="AS108" i="1"/>
  <c r="W108" i="1" s="1"/>
  <c r="BB113" i="1"/>
  <c r="AS113" i="1"/>
  <c r="W113" i="1" s="1"/>
  <c r="BB122" i="1"/>
  <c r="AS122" i="1"/>
  <c r="W122" i="1" s="1"/>
  <c r="BB128" i="1"/>
  <c r="AS128" i="1"/>
  <c r="W128" i="1" s="1"/>
  <c r="AS135" i="1"/>
  <c r="W135" i="1" s="1"/>
  <c r="BB135" i="1"/>
  <c r="AS72" i="1"/>
  <c r="W72" i="1" s="1"/>
  <c r="BB72" i="1"/>
  <c r="BB116" i="1"/>
  <c r="AS116" i="1"/>
  <c r="W116" i="1" s="1"/>
  <c r="BB56" i="1"/>
  <c r="AS56" i="1"/>
  <c r="W56" i="1" s="1"/>
  <c r="BB64" i="1"/>
  <c r="AS64" i="1"/>
  <c r="W64" i="1" s="1"/>
  <c r="AS27" i="1"/>
  <c r="W27" i="1" s="1"/>
  <c r="AS31" i="1"/>
  <c r="W31" i="1" s="1"/>
  <c r="AS139" i="1"/>
  <c r="W139" i="1" s="1"/>
  <c r="BB139" i="1"/>
  <c r="AS80" i="1"/>
  <c r="W80" i="1" s="1"/>
  <c r="BB80" i="1"/>
  <c r="AS19" i="1"/>
  <c r="W19" i="1" s="1"/>
  <c r="AS23" i="1"/>
  <c r="W23" i="1" s="1"/>
  <c r="AS35" i="1"/>
  <c r="W35" i="1" s="1"/>
  <c r="AS39" i="1"/>
  <c r="W39" i="1" s="1"/>
  <c r="AS43" i="1"/>
  <c r="W43" i="1" s="1"/>
  <c r="BB69" i="1"/>
  <c r="AS74" i="1"/>
  <c r="W74" i="1" s="1"/>
  <c r="BB77" i="1"/>
  <c r="AS82" i="1"/>
  <c r="W82" i="1" s="1"/>
  <c r="BB85" i="1"/>
  <c r="AG150" i="1"/>
  <c r="Y4" i="1"/>
  <c r="Z5" i="1"/>
  <c r="AK150" i="1"/>
  <c r="AS47" i="1"/>
  <c r="W47" i="1" s="1"/>
  <c r="AS91" i="1"/>
  <c r="W91" i="1" s="1"/>
  <c r="BB91" i="1"/>
  <c r="BB99" i="1"/>
  <c r="AS99" i="1"/>
  <c r="W99" i="1" s="1"/>
  <c r="BB107" i="1"/>
  <c r="AS107" i="1"/>
  <c r="W107" i="1" s="1"/>
  <c r="BB121" i="1"/>
  <c r="AS121" i="1"/>
  <c r="W121" i="1" s="1"/>
  <c r="AR7" i="1"/>
  <c r="AK5" i="1"/>
  <c r="AS71" i="1"/>
  <c r="W71" i="1" s="1"/>
  <c r="BB71" i="1"/>
  <c r="BB74" i="1"/>
  <c r="AS79" i="1"/>
  <c r="W79" i="1" s="1"/>
  <c r="BB79" i="1"/>
  <c r="BB82" i="1"/>
  <c r="AS87" i="1"/>
  <c r="W87" i="1" s="1"/>
  <c r="BB87" i="1"/>
  <c r="BB93" i="1"/>
  <c r="AS93" i="1"/>
  <c r="W93" i="1" s="1"/>
  <c r="BB101" i="1"/>
  <c r="AS101" i="1"/>
  <c r="W101" i="1" s="1"/>
  <c r="BB109" i="1"/>
  <c r="AS109" i="1"/>
  <c r="W109" i="1" s="1"/>
  <c r="BB134" i="1"/>
  <c r="BB52" i="1"/>
  <c r="AS52" i="1"/>
  <c r="W52" i="1" s="1"/>
  <c r="BB60" i="1"/>
  <c r="AS60" i="1"/>
  <c r="W60" i="1" s="1"/>
  <c r="AS76" i="1"/>
  <c r="W76" i="1" s="1"/>
  <c r="BB76" i="1"/>
  <c r="AS84" i="1"/>
  <c r="W84" i="1" s="1"/>
  <c r="BB84" i="1"/>
  <c r="BB117" i="1"/>
  <c r="AS117" i="1"/>
  <c r="W117" i="1" s="1"/>
  <c r="BB126" i="1"/>
  <c r="AS126" i="1"/>
  <c r="W126" i="1" s="1"/>
  <c r="AS21" i="1"/>
  <c r="W21" i="1" s="1"/>
  <c r="AS33" i="1"/>
  <c r="W33" i="1" s="1"/>
  <c r="AS41" i="1"/>
  <c r="W41" i="1" s="1"/>
  <c r="AS131" i="1"/>
  <c r="W131" i="1" s="1"/>
  <c r="BB131" i="1"/>
  <c r="AS45" i="1"/>
  <c r="W45" i="1" s="1"/>
  <c r="AS49" i="1"/>
  <c r="W49" i="1" s="1"/>
  <c r="AS70" i="1"/>
  <c r="W70" i="1" s="1"/>
  <c r="BB73" i="1"/>
  <c r="AS78" i="1"/>
  <c r="W78" i="1" s="1"/>
  <c r="BB81" i="1"/>
  <c r="AS86" i="1"/>
  <c r="W86" i="1" s="1"/>
  <c r="BB125" i="1"/>
  <c r="AS125" i="1"/>
  <c r="W125" i="1" s="1"/>
  <c r="AS129" i="1"/>
  <c r="W129" i="1" s="1"/>
  <c r="AS137" i="1"/>
  <c r="W137" i="1" s="1"/>
  <c r="AS145" i="1"/>
  <c r="W145" i="1" s="1"/>
  <c r="AS147" i="1"/>
  <c r="W147" i="1" s="1"/>
  <c r="AS136" i="1"/>
  <c r="W136" i="1" s="1"/>
  <c r="AS144" i="1"/>
  <c r="W144" i="1" s="1"/>
  <c r="BB147" i="1"/>
  <c r="AK151" i="1"/>
  <c r="BB115" i="1"/>
  <c r="AS115" i="1"/>
  <c r="W115" i="1" s="1"/>
  <c r="BB119" i="1"/>
  <c r="AS119" i="1"/>
  <c r="W119" i="1" s="1"/>
  <c r="BB123" i="1"/>
  <c r="AS123" i="1"/>
  <c r="W123" i="1" s="1"/>
  <c r="BB127" i="1"/>
  <c r="AS127" i="1"/>
  <c r="W127" i="1" s="1"/>
  <c r="AS133" i="1"/>
  <c r="W133" i="1" s="1"/>
  <c r="AS141" i="1"/>
  <c r="W141" i="1" s="1"/>
  <c r="Z150" i="1"/>
  <c r="AS143" i="1"/>
  <c r="W143" i="1" s="1"/>
  <c r="V156" i="1"/>
  <c r="AS132" i="1"/>
  <c r="W132" i="1" s="1"/>
  <c r="AS140" i="1"/>
  <c r="W140" i="1" s="1"/>
  <c r="BB143" i="1"/>
  <c r="AS148" i="1"/>
  <c r="W148" i="1" s="1"/>
  <c r="Z154" i="1" l="1"/>
  <c r="Z4" i="1"/>
  <c r="AR150" i="1"/>
  <c r="BB7" i="1"/>
  <c r="AS7" i="1"/>
  <c r="AR5" i="1"/>
  <c r="AR4" i="1" l="1"/>
  <c r="AO4" i="1"/>
  <c r="AL4" i="1"/>
  <c r="AM4" i="1"/>
  <c r="AJ4" i="1"/>
  <c r="AI4" i="1"/>
  <c r="AN4" i="1"/>
  <c r="AQ4" i="1"/>
  <c r="AK4" i="1"/>
  <c r="AS150" i="1"/>
  <c r="W150" i="1" s="1"/>
  <c r="AS5" i="1"/>
  <c r="W7" i="1"/>
  <c r="W5" i="1" s="1"/>
  <c r="W4" i="1" s="1"/>
  <c r="BB150" i="1"/>
  <c r="BB5" i="1"/>
  <c r="BB4" i="1" s="1"/>
  <c r="AG4" i="1"/>
  <c r="AS4" i="1" l="1"/>
  <c r="AP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Saelee</author>
  </authors>
  <commentList>
    <comment ref="N17" authorId="0" shapeId="0" xr:uid="{B47FA09E-5957-481E-B7B2-237BA38397C9}">
      <text>
        <r>
          <rPr>
            <b/>
            <sz val="9"/>
            <color indexed="81"/>
            <rFont val="Tahoma"/>
            <family val="2"/>
          </rPr>
          <t>John Saelee:</t>
        </r>
        <r>
          <rPr>
            <sz val="9"/>
            <color indexed="81"/>
            <rFont val="Tahoma"/>
            <family val="2"/>
          </rPr>
          <t xml:space="preserve">
8/31 - Duration of Caltrans Encroachment Permit review is the main risk to project delivery schedule. Staff anticipates ROW date of completion sometime next month with design completion following shortly after that (still waiting on final Caltrans comments on the encroachment permit for any last changes). Sponsor confirmed Surplus Lands Act  resolution is scheduled for September 6.</t>
        </r>
      </text>
    </comment>
    <comment ref="N18" authorId="0" shapeId="0" xr:uid="{9217A48A-5C27-49E3-8885-CF307484AC3C}">
      <text>
        <r>
          <rPr>
            <b/>
            <sz val="9"/>
            <color indexed="81"/>
            <rFont val="Tahoma"/>
            <family val="2"/>
          </rPr>
          <t>John Saelee:</t>
        </r>
        <r>
          <rPr>
            <sz val="9"/>
            <color indexed="81"/>
            <rFont val="Tahoma"/>
            <family val="2"/>
          </rPr>
          <t xml:space="preserve">
Project is currently on schedule.  Potential risks include schedule for NEPA clearance and finalizing design (including utility coordination), as well as uncertainty in construction costs (inflation).</t>
        </r>
      </text>
    </comment>
    <comment ref="N19" authorId="0" shapeId="0" xr:uid="{1B871C7D-557F-4756-B3F4-AC40C0DE797D}">
      <text>
        <r>
          <rPr>
            <b/>
            <sz val="9"/>
            <color indexed="81"/>
            <rFont val="Tahoma"/>
            <family val="2"/>
          </rPr>
          <t>John Saelee:</t>
        </r>
        <r>
          <rPr>
            <sz val="9"/>
            <color indexed="81"/>
            <rFont val="Tahoma"/>
            <family val="2"/>
          </rPr>
          <t xml:space="preserve">
Project is currently on schedule.  Potential risks include schedule for NEPA clearance and finalizing design (including utility coordination), as well as uncertainty in construction costs (inflation).</t>
        </r>
      </text>
    </comment>
    <comment ref="N24" authorId="0" shapeId="0" xr:uid="{89F856FC-47E9-4181-9D0E-45C931E3C32B}">
      <text>
        <r>
          <rPr>
            <b/>
            <sz val="9"/>
            <color indexed="81"/>
            <rFont val="Tahoma"/>
            <family val="2"/>
          </rPr>
          <t>John Saelee:</t>
        </r>
        <r>
          <rPr>
            <sz val="9"/>
            <color indexed="81"/>
            <rFont val="Tahoma"/>
            <family val="2"/>
          </rPr>
          <t xml:space="preserve">
8/31 - These funds have been reprogrammed to SR2S, ALA110033; $620K of which will be obligated in 22-23 with $1.5M SSM SR2S. Funds are actually programmed in FFY23/24. TIP revision needed to reprogram funds to FFY23.</t>
        </r>
      </text>
    </comment>
    <comment ref="W28" authorId="0" shapeId="0" xr:uid="{C3D8CD59-2970-4A5D-95F9-D56D813AAE76}">
      <text>
        <r>
          <rPr>
            <b/>
            <sz val="9"/>
            <color indexed="81"/>
            <rFont val="Tahoma"/>
            <family val="2"/>
          </rPr>
          <t>John Saelee:</t>
        </r>
        <r>
          <rPr>
            <sz val="9"/>
            <color indexed="81"/>
            <rFont val="Tahoma"/>
            <family val="2"/>
          </rPr>
          <t xml:space="preserve">
6/28 - Partial obligation?</t>
        </r>
      </text>
    </comment>
    <comment ref="N29" authorId="0" shapeId="0" xr:uid="{FF4FC811-4258-4969-A401-575DCD5FAC99}">
      <text>
        <r>
          <rPr>
            <b/>
            <sz val="9"/>
            <color indexed="81"/>
            <rFont val="Tahoma"/>
            <family val="2"/>
          </rPr>
          <t>John Saelee:</t>
        </r>
        <r>
          <rPr>
            <sz val="9"/>
            <color indexed="81"/>
            <rFont val="Tahoma"/>
            <family val="2"/>
          </rPr>
          <t xml:space="preserve">
8/31 - Sponsor confirmed Surplus Lands Act  resolution is scheduled for September. </t>
        </r>
      </text>
    </comment>
    <comment ref="D31" authorId="0" shapeId="0" xr:uid="{C57691E0-B832-4412-BBBD-71E600B372A8}">
      <text>
        <r>
          <rPr>
            <b/>
            <sz val="9"/>
            <color indexed="81"/>
            <rFont val="Tahoma"/>
            <family val="2"/>
          </rPr>
          <t>John Saelee:</t>
        </r>
        <r>
          <rPr>
            <sz val="9"/>
            <color indexed="81"/>
            <rFont val="Tahoma"/>
            <family val="2"/>
          </rPr>
          <t xml:space="preserve">
CCTA will work with MTC staff to see if the Study can be funded through FTA and therefore not have to go to DLAE. FTA transfer will be completed before 9/30/22.</t>
        </r>
      </text>
    </comment>
    <comment ref="T48" authorId="0" shapeId="0" xr:uid="{F75B868D-1FED-4ADE-9F83-3BD9BF6BDBBD}">
      <text>
        <r>
          <rPr>
            <b/>
            <sz val="9"/>
            <color indexed="81"/>
            <rFont val="Tahoma"/>
            <family val="2"/>
          </rPr>
          <t>John Saelee:</t>
        </r>
        <r>
          <rPr>
            <sz val="9"/>
            <color indexed="81"/>
            <rFont val="Tahoma"/>
            <family val="2"/>
          </rPr>
          <t xml:space="preserve">
The Pavement Project already had the Field Review and was nearing getting NEPA clearance. With the addition of Cycle Track, they have to do a quick revision. They have already spoken to CT DLAE.</t>
        </r>
      </text>
    </comment>
    <comment ref="T50" authorId="0" shapeId="0" xr:uid="{B58FA151-2D67-4B48-A13F-02C9C09D7B61}">
      <text>
        <r>
          <rPr>
            <b/>
            <sz val="9"/>
            <color indexed="81"/>
            <rFont val="Tahoma"/>
            <family val="2"/>
          </rPr>
          <t>John Saelee:</t>
        </r>
        <r>
          <rPr>
            <sz val="9"/>
            <color indexed="81"/>
            <rFont val="Tahoma"/>
            <family val="2"/>
          </rPr>
          <t xml:space="preserve">
The Pavement Project already had the Field Review and was nearing getting NEPA clearance. With the addition of Cycle Track, they have to do a quick revision. They have already spoken to CT DLAE.</t>
        </r>
      </text>
    </comment>
    <comment ref="W53" authorId="0" shapeId="0" xr:uid="{E04DD4F3-7882-4AA8-8E5C-A42419F1A79E}">
      <text>
        <r>
          <rPr>
            <b/>
            <sz val="9"/>
            <color indexed="81"/>
            <rFont val="Tahoma"/>
            <family val="2"/>
          </rPr>
          <t>John Saelee:</t>
        </r>
        <r>
          <rPr>
            <sz val="9"/>
            <color indexed="81"/>
            <rFont val="Tahoma"/>
            <family val="2"/>
          </rPr>
          <t xml:space="preserve">
9/16/21 - Obligated $506,812.49 on MRN970016. Balance of $887,051.51 will be reprogrammed to MRN050018 in Nov/Dec TIP Revision. </t>
        </r>
      </text>
    </comment>
    <comment ref="L79" authorId="0" shapeId="0" xr:uid="{2E81BDED-E7C2-45C9-B7A6-73C6852CD966}">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 ref="L80" authorId="0" shapeId="0" xr:uid="{CB815017-1DF8-43FF-9811-5575761E771E}">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 ref="L81" authorId="0" shapeId="0" xr:uid="{0F956D26-FBDE-41BA-9A96-5A0EBC2692DA}">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 ref="L82" authorId="0" shapeId="0" xr:uid="{17C0D65E-527D-4D81-B842-D6738B5E9E1F}">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 ref="L83" authorId="0" shapeId="0" xr:uid="{38B3C728-EDCB-4E33-AC60-05CD81824A5E}">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 ref="L84" authorId="0" shapeId="0" xr:uid="{DDCACE00-4713-40FE-B748-66E8CBF16595}">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 ref="L85" authorId="0" shapeId="0" xr:uid="{32043844-A4EA-4DD4-8DB5-91FE1A64840C}">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 ref="L86" authorId="0" shapeId="0" xr:uid="{F1FC6047-FBE4-4D86-BE4B-1893400499DF}">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 ref="L87" authorId="0" shapeId="0" xr:uid="{5EDFC0B3-A7D0-4433-8932-EB3AA33F46DC}">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 ref="L88" authorId="0" shapeId="0" xr:uid="{57C9EB10-25A4-40A8-9A82-041D9A34B4C5}">
      <text>
        <r>
          <rPr>
            <b/>
            <sz val="9"/>
            <color indexed="81"/>
            <rFont val="Tahoma"/>
            <family val="2"/>
          </rPr>
          <t>John Saelee:</t>
        </r>
        <r>
          <rPr>
            <sz val="9"/>
            <color indexed="81"/>
            <rFont val="Tahoma"/>
            <family val="2"/>
          </rPr>
          <t xml:space="preserve">
8/31 - Please note that historically, Caltrans recognized these projects as separate bridge projects. At SFCTA's request, Caltans closed out the various federal-aid projects and combined them into a new project number, STPLZ-6272(046). Attachment 5 includes the E-76 authorization approved in November 2018. Although we are no longer billing to the various projects listed on the FFY22-23 Annual Obligation Plan spreadsheet, Caltrans has still requested SFCTA to continuously submit State Prop 1B progress reports by allocating costs incurred under the new combined project STPLZ-6272(046) proportionally to the 8 bridges. </t>
        </r>
      </text>
    </comment>
  </commentList>
</comments>
</file>

<file path=xl/sharedStrings.xml><?xml version="1.0" encoding="utf-8"?>
<sst xmlns="http://schemas.openxmlformats.org/spreadsheetml/2006/main" count="1598" uniqueCount="573">
  <si>
    <t>Remarks</t>
  </si>
  <si>
    <t>Field Review (mm/dd/yy)</t>
  </si>
  <si>
    <t>RFA Submission
 (EDS or Actual)
(mm/dd/yy)</t>
  </si>
  <si>
    <t>TIP Prog Year</t>
  </si>
  <si>
    <t>Conf in Plan</t>
  </si>
  <si>
    <t>Project List</t>
  </si>
  <si>
    <t>Remaining</t>
  </si>
  <si>
    <t>Obligations</t>
  </si>
  <si>
    <t>Total</t>
  </si>
  <si>
    <t>Fund Type</t>
  </si>
  <si>
    <t xml:space="preserve">Total </t>
  </si>
  <si>
    <t>CTC Allocation</t>
  </si>
  <si>
    <t>Obligation</t>
  </si>
  <si>
    <t>Balance</t>
  </si>
  <si>
    <t>STP</t>
  </si>
  <si>
    <t>CMAQ</t>
  </si>
  <si>
    <t>STP/CMAQ</t>
  </si>
  <si>
    <t xml:space="preserve"> HSIP</t>
  </si>
  <si>
    <t>HBP</t>
  </si>
  <si>
    <t>RTIP</t>
  </si>
  <si>
    <t>ATP</t>
  </si>
  <si>
    <t>SB1</t>
  </si>
  <si>
    <t>Other-Fed</t>
  </si>
  <si>
    <t>OTHER-FED</t>
  </si>
  <si>
    <t>Programmed</t>
  </si>
  <si>
    <t>Enter comments or additional information.
Provide contact names &amp;  phone numbers or email addresses for questions.</t>
  </si>
  <si>
    <t>County</t>
  </si>
  <si>
    <t>Local Agency</t>
  </si>
  <si>
    <t>TIP ID</t>
  </si>
  <si>
    <t>FMS ID</t>
  </si>
  <si>
    <t>Unique ID</t>
  </si>
  <si>
    <t>Program</t>
  </si>
  <si>
    <t>Fund Source</t>
  </si>
  <si>
    <t>FPN</t>
  </si>
  <si>
    <t>Phase</t>
  </si>
  <si>
    <t>Project Title</t>
  </si>
  <si>
    <t>Latest Action</t>
  </si>
  <si>
    <t>Planned</t>
  </si>
  <si>
    <r>
      <rPr>
        <b/>
        <sz val="9"/>
        <color rgb="FFFF0000"/>
        <rFont val="Calibri"/>
        <family val="2"/>
        <scheme val="minor"/>
      </rPr>
      <t>Planned</t>
    </r>
    <r>
      <rPr>
        <b/>
        <sz val="9"/>
        <rFont val="Calibri"/>
        <family val="2"/>
        <scheme val="minor"/>
      </rPr>
      <t xml:space="preserve"> or</t>
    </r>
  </si>
  <si>
    <t>Oblig/Alloc</t>
  </si>
  <si>
    <t>Oblig</t>
  </si>
  <si>
    <t>Dated Added</t>
  </si>
  <si>
    <t xml:space="preserve">Entered in </t>
  </si>
  <si>
    <t>Status</t>
  </si>
  <si>
    <t>Date</t>
  </si>
  <si>
    <t>Award</t>
  </si>
  <si>
    <t>Field Review</t>
  </si>
  <si>
    <t>Deadline</t>
  </si>
  <si>
    <t>to Plan</t>
  </si>
  <si>
    <t>FMS</t>
  </si>
  <si>
    <t>Sponsor</t>
  </si>
  <si>
    <t>Prefix</t>
  </si>
  <si>
    <t>LoCode</t>
  </si>
  <si>
    <t>Proj #</t>
  </si>
  <si>
    <t>Action Date</t>
  </si>
  <si>
    <t>Planned Award</t>
  </si>
  <si>
    <t>Planned Oblig</t>
  </si>
  <si>
    <t>HSIP</t>
  </si>
  <si>
    <t>Seismic</t>
  </si>
  <si>
    <t>EARMARK/CRRSAA</t>
  </si>
  <si>
    <t>Oblig Amount</t>
  </si>
  <si>
    <t>Oblig Date</t>
  </si>
  <si>
    <t>STIP</t>
  </si>
  <si>
    <t>RFA</t>
  </si>
  <si>
    <t>Prog Year</t>
  </si>
  <si>
    <t>Resp'd?</t>
  </si>
  <si>
    <t>DATE</t>
  </si>
  <si>
    <t>Alameda</t>
  </si>
  <si>
    <t>ACTC</t>
  </si>
  <si>
    <t>ALA110033</t>
  </si>
  <si>
    <t>STP-T5-OBAG2-REG-SSM</t>
  </si>
  <si>
    <t>OBAG 2</t>
  </si>
  <si>
    <t>STPCMLNI</t>
  </si>
  <si>
    <t>013</t>
  </si>
  <si>
    <t>CON</t>
  </si>
  <si>
    <t>Alameda County Safe Routes to School</t>
  </si>
  <si>
    <t>Ext to 12/31/21</t>
  </si>
  <si>
    <t>N/A</t>
  </si>
  <si>
    <t xml:space="preserve">Alameda </t>
  </si>
  <si>
    <t>ALA210022</t>
  </si>
  <si>
    <t>EARMARK-T5-RE</t>
  </si>
  <si>
    <t>EARMARK</t>
  </si>
  <si>
    <t>Alameda County Rail Safety Enhancement Program</t>
  </si>
  <si>
    <t>ALA170049</t>
  </si>
  <si>
    <t>STP-T5-OBAG2-CO</t>
  </si>
  <si>
    <t>047</t>
  </si>
  <si>
    <t>Central Avenue Safety Improvements</t>
  </si>
  <si>
    <t>NEPA Clearance</t>
  </si>
  <si>
    <t>PID 4/20</t>
  </si>
  <si>
    <t>CMAQ-T5-OBAG2-CO</t>
  </si>
  <si>
    <t>ATP-ST-T5-3-FED</t>
  </si>
  <si>
    <t>ATP-ST</t>
  </si>
  <si>
    <t>ATP-FED</t>
  </si>
  <si>
    <t>ALA170073</t>
  </si>
  <si>
    <t>046</t>
  </si>
  <si>
    <t>Clement Avenue Complete Streets</t>
  </si>
  <si>
    <t>Alameda County</t>
  </si>
  <si>
    <t>VAR170002</t>
  </si>
  <si>
    <t>HSIP-T5-9</t>
  </si>
  <si>
    <t>HSIP 9</t>
  </si>
  <si>
    <t>HSIPL</t>
  </si>
  <si>
    <t>152</t>
  </si>
  <si>
    <t>Alameda Co Unsignalized Intersection ImpsH9-04-001</t>
  </si>
  <si>
    <t>Ext. to 6/30/23</t>
  </si>
  <si>
    <t>7/8 - 12-month Ext was approved by Caltrans
3/11 - Working on ext request to FFY23 (June 23)- Data collection and analysis affected by COVID, right-of-way acquisitions issues
8/31/21 - The County requested an extension to 9/30/22. Awaiting CT confirmation.</t>
  </si>
  <si>
    <t>153</t>
  </si>
  <si>
    <t>Alameda Co-Signalized Intersection Imps H9-04-002</t>
  </si>
  <si>
    <t>7/8 - 12-month Ext was approved by Caltrans
3/11 - Working on ext request to FFY23 (June 23)- Utility relocations, acquiring needed right-of-way for signal equipment, ADA compliance, etc. issues
8/31/21 - The County requested an extension to 9/30/22. Awaiting CT confirmation.</t>
  </si>
  <si>
    <t>154</t>
  </si>
  <si>
    <t>H9-04-003 Alameda County Rural Roads Safety Imps</t>
  </si>
  <si>
    <t>Ext. to 12/31/22</t>
  </si>
  <si>
    <t>7/8 - 6-month Ext was approved by Caltrans
3/11 - Working on ext request to FFY23 (Dec 22) - Long utility relocations process (utility agreements, relocation design, etc.), construction in environmentally sensitive areas issues
8/31/21 - The County requested an extension to 9/30/22. Awaiting CT confirmation.</t>
  </si>
  <si>
    <t>Albany</t>
  </si>
  <si>
    <t>ALA170088</t>
  </si>
  <si>
    <t>016</t>
  </si>
  <si>
    <t>San Pablo Ave and Buchanan St Pedestrian Imps.</t>
  </si>
  <si>
    <t>NEPA Cat-Ex validated</t>
  </si>
  <si>
    <t>Berkeley</t>
  </si>
  <si>
    <t>ALA170067</t>
  </si>
  <si>
    <t>051</t>
  </si>
  <si>
    <t>Southside Complete Streets and Transit Improvement</t>
  </si>
  <si>
    <t>Caltrans</t>
  </si>
  <si>
    <t>ALA170060</t>
  </si>
  <si>
    <t>CMAQ-T4-2-FPI-REG-CT</t>
  </si>
  <si>
    <t>OBAG</t>
  </si>
  <si>
    <t>GL: Alameda and Marin Counties - TOS-Mobility</t>
  </si>
  <si>
    <t>CCJPA</t>
  </si>
  <si>
    <t>ALA210033</t>
  </si>
  <si>
    <t>STP-T5-OBAG2-REG-RSI</t>
  </si>
  <si>
    <t>PE</t>
  </si>
  <si>
    <t>CCJPA SR84 Intermodal Bus Facility</t>
  </si>
  <si>
    <t>Hayward</t>
  </si>
  <si>
    <t>ALA170066</t>
  </si>
  <si>
    <t>STPL</t>
  </si>
  <si>
    <t>Winton Ave Complete Street</t>
  </si>
  <si>
    <t>RFA at CT-HQ</t>
  </si>
  <si>
    <t>9/1 - 	When I submitted the $620K and matching funds for the TIP, Adam said that the funds had to be in 23-24 because there is no earlier capacity. We plan to request the $620K as EPSP during 22-23.
8/31 - These funds have been reprogrammed to SR2S, ALA110033; $620K of which will be obligated in 22-23 with $1.5M SSM SR2S.
3/11 - Funds may need to be reprogrammed to another project due to propsed Caltrans I-880. W Winton I/C project. 
9/15/21 - Follow up on Inactive Obligations
8/30/21 - City missed FFY20/21 deadline and must follow-up on Inactives
3/2 - Jacki requested status on 2/26
8/28 - Confirmed for FFY20/21</t>
  </si>
  <si>
    <t>MTC</t>
  </si>
  <si>
    <t>ALA190018</t>
  </si>
  <si>
    <t>STP-CRRSAA</t>
  </si>
  <si>
    <t>CRRSAA+</t>
  </si>
  <si>
    <t>Bay Bridge Forward: Alameda I-580 WB HOV Lane Ext</t>
  </si>
  <si>
    <t>ALA170057</t>
  </si>
  <si>
    <t>CMAQ-T5-OBAG2-REG-AOM</t>
  </si>
  <si>
    <t>220</t>
  </si>
  <si>
    <t>I-880 Integrated Corridor Management - Central</t>
  </si>
  <si>
    <t>Oakland</t>
  </si>
  <si>
    <t>158</t>
  </si>
  <si>
    <t>Oakland - Various Intersection Imprvmnts H9-04-022</t>
  </si>
  <si>
    <t>VAR170012</t>
  </si>
  <si>
    <t>33C0215</t>
  </si>
  <si>
    <t>HBP-Seismic</t>
  </si>
  <si>
    <t>Bridge</t>
  </si>
  <si>
    <t>STPLZ</t>
  </si>
  <si>
    <t>124</t>
  </si>
  <si>
    <t>Leimert Blvd over Sausal Creek</t>
  </si>
  <si>
    <t>Partially Obligated</t>
  </si>
  <si>
    <t>3/5 - Executed PDA states RFA CON in April 21</t>
  </si>
  <si>
    <t>San Leandro</t>
  </si>
  <si>
    <t>ALA170075</t>
  </si>
  <si>
    <t>048</t>
  </si>
  <si>
    <t>San Leandro Washington Avenue Rehabilitation</t>
  </si>
  <si>
    <t>Contra Costa</t>
  </si>
  <si>
    <t>Antioch</t>
  </si>
  <si>
    <t>CC-170035</t>
  </si>
  <si>
    <t>CMAQ-T5-OBAG2-CO-SRTS</t>
  </si>
  <si>
    <t>CML</t>
  </si>
  <si>
    <t>025</t>
  </si>
  <si>
    <t>Antioch - L Street Pathway to Transit</t>
  </si>
  <si>
    <t>NEPA Review at CT</t>
  </si>
  <si>
    <t>CCTA</t>
  </si>
  <si>
    <t>CC-210012</t>
  </si>
  <si>
    <t>STPLNI</t>
  </si>
  <si>
    <t>032</t>
  </si>
  <si>
    <t>OTHER</t>
  </si>
  <si>
    <t>East Bay Integrated Transit Plan</t>
  </si>
  <si>
    <t>N/A - NI</t>
  </si>
  <si>
    <t>8/30/21 - CCTA will work with MTC staff to see if the Study can be funded through FTA and therefore not have to go to DLAE. FTA transfer will be completed before 9/30/22.</t>
  </si>
  <si>
    <t>Clayton</t>
  </si>
  <si>
    <t>CC-170047</t>
  </si>
  <si>
    <t>011</t>
  </si>
  <si>
    <t>Clayton Neighborhood Street Rehab</t>
  </si>
  <si>
    <t>NEPA</t>
  </si>
  <si>
    <t>Concord</t>
  </si>
  <si>
    <t>CC-210003</t>
  </si>
  <si>
    <t>East Downtown Concord PDA Access and SR2T</t>
  </si>
  <si>
    <t>3/14 - City still needs to obtain NEPA clearance (est. 6/30) and ROW cert (est. 7/15%</t>
  </si>
  <si>
    <t>CC-170037</t>
  </si>
  <si>
    <t>Concord Willow Pass Road Repaving SR2T</t>
  </si>
  <si>
    <t>CMAQ-T4-2-RSRTS-REG</t>
  </si>
  <si>
    <t>Danville</t>
  </si>
  <si>
    <t>CC-170058</t>
  </si>
  <si>
    <t>026</t>
  </si>
  <si>
    <t>Camino Ramon Improvements</t>
  </si>
  <si>
    <t>AC Authorized at FHWA</t>
  </si>
  <si>
    <t>9/15/21 - Follow with City on Inactive Obligation</t>
  </si>
  <si>
    <t>CC-170001</t>
  </si>
  <si>
    <t>STP-T4-2-OBAG</t>
  </si>
  <si>
    <t>027</t>
  </si>
  <si>
    <t>San Ramon Valley Blvd Slurry Seal and Striping</t>
  </si>
  <si>
    <t>El Cerrito</t>
  </si>
  <si>
    <t>CC-070046</t>
  </si>
  <si>
    <t>029</t>
  </si>
  <si>
    <t>El Cerrito del Norte Area TOD Complete Street Imps</t>
  </si>
  <si>
    <t>N/A - CT ROW</t>
  </si>
  <si>
    <t>Martinez</t>
  </si>
  <si>
    <t>CC-170059</t>
  </si>
  <si>
    <t>028</t>
  </si>
  <si>
    <t>Alhambra Avenue Downtown Resurfacing</t>
  </si>
  <si>
    <t>Pittsburg</t>
  </si>
  <si>
    <t>CC-170042</t>
  </si>
  <si>
    <t>041</t>
  </si>
  <si>
    <t>City of Pittsburg Pavement Improvements</t>
  </si>
  <si>
    <t>CC-170040</t>
  </si>
  <si>
    <t>036</t>
  </si>
  <si>
    <t>Pittsburg BART Pedestrian and Bicycle Connectivity</t>
  </si>
  <si>
    <t>Richmond</t>
  </si>
  <si>
    <t>CC-210007</t>
  </si>
  <si>
    <t>056</t>
  </si>
  <si>
    <t>Richmond 13th Street Complete Streets Imps</t>
  </si>
  <si>
    <t>CC-170056</t>
  </si>
  <si>
    <t>055</t>
  </si>
  <si>
    <t>Lincoln Elementary SRTS Pedestrian Enhancements</t>
  </si>
  <si>
    <t>San Pablo</t>
  </si>
  <si>
    <t>CC-170031</t>
  </si>
  <si>
    <t>022</t>
  </si>
  <si>
    <t>Giant Road Cycletrack &amp; Pavement Rehabilitation</t>
  </si>
  <si>
    <t xml:space="preserve">9/16/21 - The STP funded the original pavement rehab project. Quick Strick funds programmed for Cycle track. Projects are now combined as one project. </t>
  </si>
  <si>
    <t>9/16/21 - The STP funded the original pavement rehab project. Quick Strick funds programmed for Cycle track. Projects are now combined as one project. 
9/15/21 - Request to add back on AOP. Missed FFY20-21 AOP
8/30/21 - Request to move to FY22/23
Archeological study may prevent obligation til FY21/22</t>
  </si>
  <si>
    <t>San Ramon</t>
  </si>
  <si>
    <t>CC-170014</t>
  </si>
  <si>
    <t>030</t>
  </si>
  <si>
    <t>Iron Horse Trail Bike and Pedestrian Overcrossing</t>
  </si>
  <si>
    <t>CC-210013</t>
  </si>
  <si>
    <t>CMAQ-T5-OBAG2-REG-CI</t>
  </si>
  <si>
    <t>033</t>
  </si>
  <si>
    <t>San Ramon Transit Center - Shared Mobility Hub</t>
  </si>
  <si>
    <t>Marin</t>
  </si>
  <si>
    <t>GGBHTD</t>
  </si>
  <si>
    <t>MRN050018</t>
  </si>
  <si>
    <t>EARMARK-T3-HPP</t>
  </si>
  <si>
    <t>RPSTPL</t>
  </si>
  <si>
    <t>010</t>
  </si>
  <si>
    <t>Golden Gate Bridge Seismic Retrofit, Phase 3B</t>
  </si>
  <si>
    <t xml:space="preserve">8/18 - GGB will submit a TIP revision In Nov/Dec to move partial funds to MRN050018. </t>
  </si>
  <si>
    <t>Larkspur</t>
  </si>
  <si>
    <t>MRN190011</t>
  </si>
  <si>
    <t>CMAQ-T5-OBAG2-REG-RSI</t>
  </si>
  <si>
    <t>Old Redwood Highway Multi-Use Path</t>
  </si>
  <si>
    <t>Marin County</t>
  </si>
  <si>
    <t>H9-04-017</t>
  </si>
  <si>
    <t>123</t>
  </si>
  <si>
    <t>Marin Co-Upgrade Non-Standard Guardrails H9-04-017</t>
  </si>
  <si>
    <t>Spring 2023</t>
  </si>
  <si>
    <t>9/1 - Project confirmed for FFY20/21.
6/6 - Deadline 6/30/22?</t>
  </si>
  <si>
    <t>MRN170027</t>
  </si>
  <si>
    <t>STP-T5-OBAG2-REG-PCA</t>
  </si>
  <si>
    <t>130</t>
  </si>
  <si>
    <t>Hicks Valley/MarshallPetaluma/Wilson Hill Rd Rehab</t>
  </si>
  <si>
    <t>NEPA Approval</t>
  </si>
  <si>
    <t>MCTD</t>
  </si>
  <si>
    <t>MRN210002</t>
  </si>
  <si>
    <t>FTASTPL</t>
  </si>
  <si>
    <t>006</t>
  </si>
  <si>
    <t>MCTD - Bus Stop Improvements</t>
  </si>
  <si>
    <t>8/2 - MCTD submitted FTA transfer request</t>
  </si>
  <si>
    <t>Novato</t>
  </si>
  <si>
    <t>031</t>
  </si>
  <si>
    <t>Novato Traffic, Bicycle &amp; Pedestrian Improvements</t>
  </si>
  <si>
    <t>Ext to 6/30/23</t>
  </si>
  <si>
    <t>Napa</t>
  </si>
  <si>
    <t>NAP190007</t>
  </si>
  <si>
    <t>Napa Valley Forward: Safety &amp; Operational Impv</t>
  </si>
  <si>
    <t>Region</t>
  </si>
  <si>
    <t>REG090003</t>
  </si>
  <si>
    <t>CMAQ-T4-2-FPI-REG</t>
  </si>
  <si>
    <t>Freeway Performance Initiative (FPI)</t>
  </si>
  <si>
    <t>REG170002</t>
  </si>
  <si>
    <t xml:space="preserve"> STP-T5-OBAG2-REG-AOM </t>
  </si>
  <si>
    <t>Connected Bay Area</t>
  </si>
  <si>
    <t>REG170013</t>
  </si>
  <si>
    <t>STP-T5-OBAG2-REG-AOM</t>
  </si>
  <si>
    <t>511 Next Gen</t>
  </si>
  <si>
    <t>REG170022</t>
  </si>
  <si>
    <t>Clipper 2.0 Fare Payment System</t>
  </si>
  <si>
    <t>REG170023</t>
  </si>
  <si>
    <t>291</t>
  </si>
  <si>
    <t>Freeway Performance Program: SR-84</t>
  </si>
  <si>
    <t>Various</t>
  </si>
  <si>
    <t>STP-T6-OBAG3-CO</t>
  </si>
  <si>
    <t>OBAG 3</t>
  </si>
  <si>
    <t>Regional Planning Activities and PPM - CTAs</t>
  </si>
  <si>
    <t>9/15 -MA: CTA PL augmentations</t>
  </si>
  <si>
    <t>STP-T6-OBAG3-REG-CSCC</t>
  </si>
  <si>
    <t>9/15 -MA: CTA CBTPs</t>
  </si>
  <si>
    <t>9/15 -MA: CTA LRSPs</t>
  </si>
  <si>
    <t>REG210201</t>
  </si>
  <si>
    <t>Priority Conservation Area Grant Implementation</t>
  </si>
  <si>
    <t>Bay Trail Planning</t>
  </si>
  <si>
    <t>Bay Trail Technical Assistance</t>
  </si>
  <si>
    <t>VAR190007</t>
  </si>
  <si>
    <t>STP-T6-OBAG3-REG-MSOP</t>
  </si>
  <si>
    <t>GL: Transit Preventive Maintenance</t>
  </si>
  <si>
    <t>MTC050001</t>
  </si>
  <si>
    <t>CMAQ-T6-OBAG3-REG-CCR</t>
  </si>
  <si>
    <t>Bay Area Commuter Benefits Program</t>
  </si>
  <si>
    <t>REG170003</t>
  </si>
  <si>
    <t>CMLNI</t>
  </si>
  <si>
    <t>290</t>
  </si>
  <si>
    <t>511 Carpool and Vanpool Programs</t>
  </si>
  <si>
    <t>REG170006</t>
  </si>
  <si>
    <t>Climate Initiatives Education and Outreach</t>
  </si>
  <si>
    <t>San Francisco</t>
  </si>
  <si>
    <t>BART</t>
  </si>
  <si>
    <t>SF-170016</t>
  </si>
  <si>
    <t>071</t>
  </si>
  <si>
    <t>Embarcadero Stn: New North-Side Platform Elevator</t>
  </si>
  <si>
    <t>FTA Transfer at CT-HQ</t>
  </si>
  <si>
    <t xml:space="preserve">3/11 - Risks include labor market pressures, supply chain challenges, cost of materials, challenges with site conditions, and high bid responses. </t>
  </si>
  <si>
    <t>SFMTA</t>
  </si>
  <si>
    <t>SF-170023</t>
  </si>
  <si>
    <t>092</t>
  </si>
  <si>
    <t>SF Safe Routes to School Non-Infrastructure</t>
  </si>
  <si>
    <t>SFCTA</t>
  </si>
  <si>
    <t>SF-070027</t>
  </si>
  <si>
    <t>01CA0006</t>
  </si>
  <si>
    <t>Hillcrest Road West of Yerba Buena Island</t>
  </si>
  <si>
    <t>8/31 - SFCTA has been working diligently to secure funding for the project in order to obligate and begin construction. However, due to a delay in securing full funding for the project, the</t>
  </si>
  <si>
    <t>01CA0002</t>
  </si>
  <si>
    <t>ROW</t>
  </si>
  <si>
    <t>WB I-80 on ramp West of Yerba Buena Island</t>
  </si>
  <si>
    <t>8/31 - SFCTA has been working diligently to secure funding for the project in order to obligate and begin construction. However, due to a delay in securing full funding for the project.</t>
  </si>
  <si>
    <t>01CA0003</t>
  </si>
  <si>
    <t>EB I-80 off ramp to TI Road  (2 Bridges)</t>
  </si>
  <si>
    <t>01CA0004</t>
  </si>
  <si>
    <t>Treasure Island Road West of SFOBB</t>
  </si>
  <si>
    <t>01CA0008</t>
  </si>
  <si>
    <t>Treasure Island road West of SFOBB</t>
  </si>
  <si>
    <t>01CA007A</t>
  </si>
  <si>
    <t>01CA007B</t>
  </si>
  <si>
    <t>Treasure Isand Road west of SFOBB</t>
  </si>
  <si>
    <t>01CA0001</t>
  </si>
  <si>
    <t>024</t>
  </si>
  <si>
    <t>WB SFOBB on ramp West of YBI</t>
  </si>
  <si>
    <t>SF-210003</t>
  </si>
  <si>
    <t>098</t>
  </si>
  <si>
    <t>San Francisco - Folsom Streetscape</t>
  </si>
  <si>
    <t>8/31/21 - anticipated to be reprogrammed to the SFCTA’s Yerba Buena Island (YBI) West Side Bridges Project once $5,000,000 in ATP Augmentation funding is approved for the Folsom project in the fall.  Per Aprile’s conversation with John on August 26, we understand that the CRRSAA funds for Folsom will automatically be included in the upcoming Annual Obligation Plan as it is programmed in the TIP and must be obligated by September 30, 2022. Once the anticipated ATP Augmentation and funding exchange is approved, we will notify John so that the Annual Obligation Plan and the TIP can be updated.</t>
  </si>
  <si>
    <t>ATP-REG-T5-5-FED</t>
  </si>
  <si>
    <t>ATP-REG</t>
  </si>
  <si>
    <t>RIP-COVID21-SF</t>
  </si>
  <si>
    <t>RTIP-FED</t>
  </si>
  <si>
    <t>SF-210005</t>
  </si>
  <si>
    <t>Transbay Terminal Mobility Hub - East Cut</t>
  </si>
  <si>
    <t>SFDPW</t>
  </si>
  <si>
    <t>SF-130001</t>
  </si>
  <si>
    <t>185</t>
  </si>
  <si>
    <t>SF- Better Market Street Transportation Elements</t>
  </si>
  <si>
    <t>San Mateo</t>
  </si>
  <si>
    <t>Brisbane</t>
  </si>
  <si>
    <t>SM-170041</t>
  </si>
  <si>
    <t>Crocker Trail Commuter Connectivity Upgrades</t>
  </si>
  <si>
    <t>4/22/222</t>
  </si>
  <si>
    <t>Burlingame</t>
  </si>
  <si>
    <t>SM-210007</t>
  </si>
  <si>
    <t>Burlingame Ped Safe Routes and Mobility Imp</t>
  </si>
  <si>
    <t>8/22 - Spoke to Matt and project will not make FFY22 deadline and will deliver by 9/30/22
8/31/21 - Will be included in TIP after conformity grace period.</t>
  </si>
  <si>
    <t>SM-210009</t>
  </si>
  <si>
    <t>Burlingame Square Caltrain Station Mobility Hub</t>
  </si>
  <si>
    <t>8/22 - Spoke to Matt and project will not be delivered in FF23. Waiting for OBAG 2 extension to move out.</t>
  </si>
  <si>
    <t>Daly City</t>
  </si>
  <si>
    <t>SM-210012</t>
  </si>
  <si>
    <t>044</t>
  </si>
  <si>
    <t>Southgate Ave and School St Safety Improvements</t>
  </si>
  <si>
    <t>Half Moon Bay</t>
  </si>
  <si>
    <t>SM-170013</t>
  </si>
  <si>
    <t>Half Moon Bay - Poplar Complete Streets</t>
  </si>
  <si>
    <t>Millbrae</t>
  </si>
  <si>
    <t>SM-210010</t>
  </si>
  <si>
    <t>019</t>
  </si>
  <si>
    <t>Millbrae Transit Center MicroMobility Hub Pilot</t>
  </si>
  <si>
    <t>SM-210011</t>
  </si>
  <si>
    <t>018</t>
  </si>
  <si>
    <t>Park Blvd, San Anselmo Ave and Sta. Teresa Wy Imps</t>
  </si>
  <si>
    <t>Portola Valley</t>
  </si>
  <si>
    <t>SM-170044</t>
  </si>
  <si>
    <t>Portola Valley Street Preservation</t>
  </si>
  <si>
    <t>San Bruno</t>
  </si>
  <si>
    <t>SM-210003</t>
  </si>
  <si>
    <t>San Bruno Transit Corridor Ped Connection Ph4</t>
  </si>
  <si>
    <t>AC Authorized</t>
  </si>
  <si>
    <t>SM-170017</t>
  </si>
  <si>
    <t>023</t>
  </si>
  <si>
    <t>Huntington Transit Corridor Bike/Ped Improvements</t>
  </si>
  <si>
    <t>San Carlos</t>
  </si>
  <si>
    <t>SM-090008</t>
  </si>
  <si>
    <t>US101/Holly St I/C Mod and Bike/Ped Overcrossing</t>
  </si>
  <si>
    <t>8/22 - Spoke to Matt and City is waiting for additional ATP funding and may not make FFY23 deadline. Will remmove from FFY23 AOP and will come in when ready.</t>
  </si>
  <si>
    <t>SF City/County</t>
  </si>
  <si>
    <t>SM-130031</t>
  </si>
  <si>
    <t>STP-T4-2-PCA-REG</t>
  </si>
  <si>
    <t>003</t>
  </si>
  <si>
    <t>Southern Skyline Blvd. Ridge Trail Extension</t>
  </si>
  <si>
    <t>SMCCAG</t>
  </si>
  <si>
    <t>SM-170046</t>
  </si>
  <si>
    <t>RIP-T6-22-FED-SM</t>
  </si>
  <si>
    <t>ITS Improvements in San Mateo County Northern Citi</t>
  </si>
  <si>
    <t>Planned allocation</t>
  </si>
  <si>
    <t>RIP-COVID21-SM</t>
  </si>
  <si>
    <t>SM-110022</t>
  </si>
  <si>
    <t>San Mateo County SR2S Program</t>
  </si>
  <si>
    <t>8/24 - Expect  project to be approved and included in TIP by October</t>
  </si>
  <si>
    <t>South San Francisco</t>
  </si>
  <si>
    <t>SM-110003</t>
  </si>
  <si>
    <t>RIP-T5-18-FED-SM</t>
  </si>
  <si>
    <t>PSE</t>
  </si>
  <si>
    <t>US 101/Produce Avenue New Interchange</t>
  </si>
  <si>
    <t>8/23 - South San Francisco received an allocation extension for this project (through 2/28/23); City anticipates requesting allocation of funds at the January 2023 CTC Meeting</t>
  </si>
  <si>
    <t>Santa Clara</t>
  </si>
  <si>
    <t>Campbell</t>
  </si>
  <si>
    <t>SCL210024</t>
  </si>
  <si>
    <t>Campbell PDA Enhancements</t>
  </si>
  <si>
    <t>9/1 - RFA was submitted in May, but returned for for FFY22-23 submission.</t>
  </si>
  <si>
    <t>Cupertino</t>
  </si>
  <si>
    <t>SCL190036</t>
  </si>
  <si>
    <t>McClellan Road Separated Bikeways (Phase 3)</t>
  </si>
  <si>
    <t>9/6 - RFA was returned and addressing CalTrans Comments : E-76 Resubmittal In Progress
3/3 - Anticipate submitting RFA this month</t>
  </si>
  <si>
    <t>Los Gatos</t>
  </si>
  <si>
    <t>SCL170028</t>
  </si>
  <si>
    <t>021</t>
  </si>
  <si>
    <t>Los Gatos Creek Trail to Hwy 9 Trailhead Connector</t>
  </si>
  <si>
    <t>PS&amp;E and PEER approved</t>
  </si>
  <si>
    <t>Mountain View</t>
  </si>
  <si>
    <t>SCL210012</t>
  </si>
  <si>
    <t>037</t>
  </si>
  <si>
    <t>Mountain View - Stierlin Rd Bike-Ped Improvements</t>
  </si>
  <si>
    <t>SCL210022</t>
  </si>
  <si>
    <t>081</t>
  </si>
  <si>
    <t>Diridon Station Planning &amp; Studies</t>
  </si>
  <si>
    <t>San Jose</t>
  </si>
  <si>
    <t>SCL190028</t>
  </si>
  <si>
    <t>ATP-REG-T5-4-FED</t>
  </si>
  <si>
    <t>Willow-Keyes Complete Streets Improvements</t>
  </si>
  <si>
    <t>8/31 - Working on RFQ to procure Environmental and Design Consultant</t>
  </si>
  <si>
    <t>SCL170031</t>
  </si>
  <si>
    <t>156</t>
  </si>
  <si>
    <t>Mt Pleasant Ped &amp; Bike Traffic Safety Improvements</t>
  </si>
  <si>
    <t>3/15 - City submitted a revision to move to FFY23</t>
  </si>
  <si>
    <t>SCL210013</t>
  </si>
  <si>
    <t>166</t>
  </si>
  <si>
    <t>McKee-Julian Quick Strike Improvements</t>
  </si>
  <si>
    <t>Winter 2024</t>
  </si>
  <si>
    <t>8/31 - Environmental phase completed</t>
  </si>
  <si>
    <t>SCL210014</t>
  </si>
  <si>
    <t>167</t>
  </si>
  <si>
    <t>Bascom Avenue - Quick Strike Improvements</t>
  </si>
  <si>
    <t>spring 2025</t>
  </si>
  <si>
    <t>8/31 - ENV in process</t>
  </si>
  <si>
    <t>SCL210015</t>
  </si>
  <si>
    <t>168</t>
  </si>
  <si>
    <t>En Movimiento - Quick Strike Improvements</t>
  </si>
  <si>
    <t>spring 2023</t>
  </si>
  <si>
    <t>SCL210016</t>
  </si>
  <si>
    <t>169</t>
  </si>
  <si>
    <t>San Jose Downtown Bikeways - Quick Strike</t>
  </si>
  <si>
    <t>winter 2024</t>
  </si>
  <si>
    <t>8/31 - Cultural Analysis in process</t>
  </si>
  <si>
    <t>SCL170061</t>
  </si>
  <si>
    <t>RIP-T5-18-FED-SCL</t>
  </si>
  <si>
    <t>162</t>
  </si>
  <si>
    <t>W San Carlos Urban Village Streets Improvements</t>
  </si>
  <si>
    <t>3/15 - City submitted a revision to move to FFY23
9/3 - Will require CTC extrension approval in spring 2022
8/6 - Will not deliver in FY22. Push out to FY23.</t>
  </si>
  <si>
    <t>8/31 - Design/env in process</t>
  </si>
  <si>
    <t>SCL210026</t>
  </si>
  <si>
    <t>Julian and St. James Couplet Conversion</t>
  </si>
  <si>
    <t>8/31 - Funds awarded 11/21</t>
  </si>
  <si>
    <t>Saratoga</t>
  </si>
  <si>
    <t>SCL170054</t>
  </si>
  <si>
    <t>Saratoga Village Crosswalks and Sidewalk Rehab</t>
  </si>
  <si>
    <t>RFA by end of June</t>
  </si>
  <si>
    <t>RFA at CT-District</t>
  </si>
  <si>
    <t>8/29 - State out of OA and City will resubmit RFA begiining of next FFY.
6/22 - City plans to submit RFA by end of June 2022
9/15 - City to submit FR request and docs to CT this week.
9/15/21 - Request for FR info.</t>
  </si>
  <si>
    <t>Sunnyvale</t>
  </si>
  <si>
    <t>SCL170017</t>
  </si>
  <si>
    <t>ATPL</t>
  </si>
  <si>
    <t>068</t>
  </si>
  <si>
    <t>Sunnyvale SNAIL Neighborhood Improvements</t>
  </si>
  <si>
    <t>CTC Approved PE</t>
  </si>
  <si>
    <t xml:space="preserve">
8/27 - Construction funding deferred to FY2023
3/23 - Requesting Extension to FY21 at May meeting</t>
  </si>
  <si>
    <t>SCL210023</t>
  </si>
  <si>
    <t>074</t>
  </si>
  <si>
    <t>Sunnyvale Bicycle, Pedestrian and SRTS Safety Imps</t>
  </si>
  <si>
    <t>ROW cert approved</t>
  </si>
  <si>
    <t>SCL170022</t>
  </si>
  <si>
    <t>064</t>
  </si>
  <si>
    <t>Java Dr Road Diet and Bike Lanes</t>
  </si>
  <si>
    <t>3/3 - Will obligate funds after TIP amendment. Maybe May/June
9/3 - City is working on Inactive Obligations and would like to remove PE funds to CON. Requested to move unobligated PE funding into Construction</t>
  </si>
  <si>
    <t>SCL170020</t>
  </si>
  <si>
    <t>Bernardo Avenue Bicycle Underpass</t>
  </si>
  <si>
    <t>FR in progress</t>
  </si>
  <si>
    <t>SCL170023</t>
  </si>
  <si>
    <t>061</t>
  </si>
  <si>
    <t xml:space="preserve">Peery Park "Sense of Place" Improvements	</t>
  </si>
  <si>
    <t>FL issued for PE</t>
  </si>
  <si>
    <t>Solano</t>
  </si>
  <si>
    <t>Fairfield</t>
  </si>
  <si>
    <t>SOL210001</t>
  </si>
  <si>
    <t>Fairfield - Cadenasso Drive Paving</t>
  </si>
  <si>
    <t>Fairfiled</t>
  </si>
  <si>
    <t>SOL170006</t>
  </si>
  <si>
    <t>East Tabor Tolenas SR2S Sidewalk Gap Closure</t>
  </si>
  <si>
    <t>STA</t>
  </si>
  <si>
    <t>SOL110019</t>
  </si>
  <si>
    <t>Solano Safe Routes to School Program</t>
  </si>
  <si>
    <t>SOL110006</t>
  </si>
  <si>
    <t>069</t>
  </si>
  <si>
    <t>Jepson: Leisure Town Road Phase 1B and 1C</t>
  </si>
  <si>
    <t>Vacaville</t>
  </si>
  <si>
    <t>RIP-T4-12-FED-SOL</t>
  </si>
  <si>
    <t>RSTPLR</t>
  </si>
  <si>
    <t>Jan/Feb 2022</t>
  </si>
  <si>
    <t>Finalizing ROW Acq.</t>
  </si>
  <si>
    <t>6/25 - Project confirmed by Tracy</t>
  </si>
  <si>
    <t>RIP-T5-18-FED-SOL</t>
  </si>
  <si>
    <t>SOL170013</t>
  </si>
  <si>
    <t>Vaca Valley/I505 Multimodal Improvements</t>
  </si>
  <si>
    <t>8/29 - Requesting to reprogram to Jepson: Leisure Town Road Phase 1B/1C</t>
  </si>
  <si>
    <t>SOL210002</t>
  </si>
  <si>
    <t>STP-T5-OBAG2-REG-HIP</t>
  </si>
  <si>
    <t>Vacaville Pavement Preservation</t>
  </si>
  <si>
    <t>Vallejo</t>
  </si>
  <si>
    <t>SOL210020</t>
  </si>
  <si>
    <t>Vallejo Springs Rd Pavement Preservation</t>
  </si>
  <si>
    <t>Field Review and PES Submittal</t>
  </si>
  <si>
    <t>3/1 - Exchange from SOL170008</t>
  </si>
  <si>
    <t>SOL210007</t>
  </si>
  <si>
    <t>Vallejo Ferry Mobility Hub Improvement</t>
  </si>
  <si>
    <t>Sonoma</t>
  </si>
  <si>
    <t>Cotati</t>
  </si>
  <si>
    <t>SON210002</t>
  </si>
  <si>
    <t>014</t>
  </si>
  <si>
    <t>Cotati Downtown-Civic Center Connectivity Safety</t>
  </si>
  <si>
    <t>8/23 - City confirmed project for FFY21/22, possibly early 2022. Need to follow up with FR</t>
  </si>
  <si>
    <t>Sebastopol</t>
  </si>
  <si>
    <t>SON170021</t>
  </si>
  <si>
    <t>Bodega Avenue Bike Lanes and Pavement Rehab</t>
  </si>
  <si>
    <t>Son Co Reg Park</t>
  </si>
  <si>
    <t>SON170025</t>
  </si>
  <si>
    <t>164</t>
  </si>
  <si>
    <t>Joe Rodota Trail Bridge Replacement</t>
  </si>
  <si>
    <t>Son Co TA</t>
  </si>
  <si>
    <t>SON170009</t>
  </si>
  <si>
    <t>Sonoma County - County-Wide SRTS Program</t>
  </si>
  <si>
    <t>Sonoma County</t>
  </si>
  <si>
    <t>SON170014</t>
  </si>
  <si>
    <t>175</t>
  </si>
  <si>
    <t>Crocker Bridge Bike and Pedestrian Passage</t>
  </si>
  <si>
    <t>J:\170005</t>
  </si>
  <si>
    <t>Brought over from FFY21/22</t>
  </si>
  <si>
    <t>Remove from FFY21/22 AOP</t>
  </si>
  <si>
    <t>Confirmed for FFY22/23</t>
  </si>
  <si>
    <t>12/13 - SJ needs to work with MTC on TIP Revision</t>
  </si>
  <si>
    <t>Sponsor has requested to remove and/or not responded and will remove upon final submission to CT</t>
  </si>
  <si>
    <t>Wants to move out, but needs to address Inactive Obligations for TIP programming change.</t>
  </si>
  <si>
    <t>Follow up for FR, Award date, SPOC, HPMS, or more info by 9/23</t>
  </si>
  <si>
    <t>Extension CTC extension request/approval</t>
  </si>
  <si>
    <t>Missed delivery in FFY21/22</t>
  </si>
  <si>
    <t>S&amp;S Mobility QS not in FMS</t>
  </si>
  <si>
    <t>Need HPMS reporting</t>
  </si>
  <si>
    <t>Allocated but needs obligation</t>
  </si>
  <si>
    <t>Project completed</t>
  </si>
  <si>
    <t>Move out to FFY23-24 if Commission approves OBAG 2 program extension.</t>
  </si>
  <si>
    <t>MTC FFY 2022-23 Annual Obligation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</si>
</sst>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0_);[Red]\(0\)"/>
    <numFmt numFmtId="165" formatCode="[$-409]d\-mmm\-yyyy;@"/>
    <numFmt numFmtId="166" formatCode="[$$-409]#,##0_);[Red]\([$$-409]#,##0\)"/>
    <numFmt numFmtId="167" formatCode="[$-409]mmmm\ d\,\ yyyy;@"/>
  </numFmts>
  <fonts count="21" x14ac:knownFonts="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9"/>
      <name val="Calibri"/>
      <family val="2"/>
      <scheme val="minor"/>
    </font>
    <font>
      <b/>
      <u/>
      <sz val="9"/>
      <name val="Calibri"/>
      <family val="2"/>
      <scheme val="minor"/>
    </font>
    <font>
      <b/>
      <sz val="9"/>
      <color theme="0"/>
      <name val="Calibri"/>
      <family val="2"/>
      <scheme val="minor"/>
    </font>
    <font>
      <b/>
      <sz val="9"/>
      <color theme="1"/>
      <name val="Calibri"/>
      <family val="2"/>
      <scheme val="minor"/>
    </font>
    <font>
      <sz val="9"/>
      <color theme="1"/>
      <name val="Calibri"/>
      <family val="2"/>
      <scheme val="minor"/>
    </font>
    <font>
      <b/>
      <sz val="11"/>
      <name val="Calibri"/>
      <family val="2"/>
      <scheme val="minor"/>
    </font>
    <font>
      <sz val="9"/>
      <name val="Calibri"/>
      <family val="2"/>
      <scheme val="minor"/>
    </font>
    <font>
      <b/>
      <sz val="9"/>
      <color rgb="FFFF0000"/>
      <name val="Calibri"/>
      <family val="2"/>
      <scheme val="minor"/>
    </font>
    <font>
      <sz val="9"/>
      <color rgb="FF000000"/>
      <name val="Calibri"/>
      <family val="2"/>
      <scheme val="minor"/>
    </font>
    <font>
      <sz val="10"/>
      <name val="Arial"/>
      <family val="2"/>
    </font>
    <font>
      <strike/>
      <sz val="11"/>
      <color rgb="FFFF0000"/>
      <name val="Calibri"/>
      <family val="2"/>
      <scheme val="minor"/>
    </font>
    <font>
      <strike/>
      <sz val="9"/>
      <color rgb="FFFF0000"/>
      <name val="Calibri"/>
      <family val="2"/>
      <scheme val="minor"/>
    </font>
    <font>
      <sz val="11"/>
      <name val="Calibri"/>
      <family val="2"/>
      <scheme val="minor"/>
    </font>
    <font>
      <sz val="9"/>
      <color rgb="FFFF0000"/>
      <name val="Calibri"/>
      <family val="2"/>
      <scheme val="minor"/>
    </font>
    <font>
      <sz val="7"/>
      <color theme="1"/>
      <name val="Calibri"/>
      <family val="2"/>
      <scheme val="minor"/>
    </font>
    <font>
      <b/>
      <sz val="9"/>
      <color indexed="81"/>
      <name val="Tahoma"/>
      <family val="2"/>
    </font>
    <font>
      <sz val="9"/>
      <color indexed="81"/>
      <name val="Tahoma"/>
      <family val="2"/>
    </font>
  </fonts>
  <fills count="24">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indexed="44"/>
        <bgColor indexed="64"/>
      </patternFill>
    </fill>
    <fill>
      <patternFill patternType="solid">
        <fgColor theme="5" tint="0.59999389629810485"/>
        <bgColor indexed="64"/>
      </patternFill>
    </fill>
    <fill>
      <patternFill patternType="solid">
        <fgColor indexed="42"/>
        <bgColor indexed="64"/>
      </patternFill>
    </fill>
    <fill>
      <patternFill patternType="solid">
        <fgColor rgb="FFFF0000"/>
        <bgColor indexed="64"/>
      </patternFill>
    </fill>
    <fill>
      <patternFill patternType="solid">
        <fgColor rgb="FFFFFF00"/>
        <bgColor indexed="64"/>
      </patternFill>
    </fill>
    <fill>
      <patternFill patternType="solid">
        <fgColor rgb="FF99CCFF"/>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rgb="FFFFC00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theme="6"/>
        <bgColor indexed="64"/>
      </patternFill>
    </fill>
    <fill>
      <patternFill patternType="solid">
        <fgColor theme="5"/>
        <bgColor indexed="64"/>
      </patternFill>
    </fill>
    <fill>
      <patternFill patternType="solid">
        <fgColor rgb="FF00B050"/>
        <bgColor indexed="64"/>
      </patternFill>
    </fill>
    <fill>
      <patternFill patternType="solid">
        <fgColor rgb="FF7030A0"/>
        <bgColor indexed="64"/>
      </patternFill>
    </fill>
    <fill>
      <patternFill patternType="solid">
        <fgColor theme="0" tint="-0.499984740745262"/>
        <bgColor indexed="64"/>
      </patternFill>
    </fill>
    <fill>
      <patternFill patternType="solid">
        <fgColor rgb="FF00206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cellStyleXfs>
  <cellXfs count="350">
    <xf numFmtId="0" fontId="0" fillId="0" borderId="0" xfId="0"/>
    <xf numFmtId="0" fontId="3" fillId="2" borderId="1" xfId="0" applyFont="1" applyFill="1" applyBorder="1" applyAlignment="1">
      <alignment horizontal="left" vertical="center"/>
    </xf>
    <xf numFmtId="0" fontId="3" fillId="2" borderId="0" xfId="0" applyFont="1" applyFill="1" applyAlignment="1">
      <alignment horizontal="center" vertical="center" shrinkToFit="1"/>
    </xf>
    <xf numFmtId="0" fontId="4" fillId="2" borderId="0" xfId="0" applyFont="1" applyFill="1" applyAlignment="1">
      <alignment horizontal="center"/>
    </xf>
    <xf numFmtId="164" fontId="4" fillId="2" borderId="2" xfId="0" applyNumberFormat="1" applyFont="1" applyFill="1" applyBorder="1" applyAlignment="1">
      <alignment horizontal="center" vertical="center"/>
    </xf>
    <xf numFmtId="0" fontId="4" fillId="2" borderId="2" xfId="0" applyFont="1" applyFill="1" applyBorder="1" applyAlignment="1">
      <alignment vertical="center" shrinkToFit="1"/>
    </xf>
    <xf numFmtId="0" fontId="4" fillId="2" borderId="2" xfId="0" applyFont="1" applyFill="1" applyBorder="1" applyAlignment="1">
      <alignment horizontal="left" vertical="center" indent="1"/>
    </xf>
    <xf numFmtId="164" fontId="4" fillId="2" borderId="2" xfId="0" applyNumberFormat="1" applyFont="1" applyFill="1" applyBorder="1" applyAlignment="1">
      <alignment horizontal="left" vertical="center" indent="1"/>
    </xf>
    <xf numFmtId="49" fontId="4" fillId="2" borderId="2" xfId="0" applyNumberFormat="1" applyFont="1" applyFill="1" applyBorder="1" applyAlignment="1">
      <alignment horizontal="left" vertical="center" indent="1"/>
    </xf>
    <xf numFmtId="0" fontId="4" fillId="3" borderId="2" xfId="0" applyFont="1" applyFill="1" applyBorder="1" applyAlignment="1">
      <alignment horizontal="center"/>
    </xf>
    <xf numFmtId="0" fontId="4" fillId="3" borderId="2" xfId="0" applyFont="1" applyFill="1" applyBorder="1" applyAlignment="1">
      <alignment horizontal="center" vertical="center" shrinkToFit="1"/>
    </xf>
    <xf numFmtId="14" fontId="4" fillId="3" borderId="2" xfId="0" applyNumberFormat="1" applyFont="1" applyFill="1" applyBorder="1" applyAlignment="1">
      <alignment horizontal="center" vertical="top" shrinkToFit="1"/>
    </xf>
    <xf numFmtId="165" fontId="4" fillId="3" borderId="2" xfId="0" applyNumberFormat="1" applyFont="1" applyFill="1" applyBorder="1" applyAlignment="1">
      <alignment horizontal="center" vertical="top" shrinkToFit="1"/>
    </xf>
    <xf numFmtId="165" fontId="4" fillId="3" borderId="2" xfId="0" applyNumberFormat="1" applyFont="1" applyFill="1" applyBorder="1" applyAlignment="1">
      <alignment horizontal="center" vertical="top" wrapText="1"/>
    </xf>
    <xf numFmtId="165" fontId="4" fillId="3" borderId="3" xfId="0" applyNumberFormat="1" applyFont="1" applyFill="1" applyBorder="1" applyAlignment="1">
      <alignment horizontal="center" vertical="top" wrapText="1"/>
    </xf>
    <xf numFmtId="6" fontId="4" fillId="3" borderId="4" xfId="0" applyNumberFormat="1" applyFont="1" applyFill="1" applyBorder="1" applyAlignment="1">
      <alignment horizontal="center"/>
    </xf>
    <xf numFmtId="6" fontId="4" fillId="3" borderId="4" xfId="0" applyNumberFormat="1" applyFont="1" applyFill="1" applyBorder="1" applyAlignment="1">
      <alignment horizontal="center" shrinkToFit="1"/>
    </xf>
    <xf numFmtId="165" fontId="4" fillId="3" borderId="4" xfId="0" applyNumberFormat="1" applyFont="1" applyFill="1" applyBorder="1" applyAlignment="1">
      <alignment horizontal="center" vertical="top" wrapText="1"/>
    </xf>
    <xf numFmtId="6" fontId="4" fillId="4" borderId="4" xfId="0" applyNumberFormat="1" applyFont="1" applyFill="1" applyBorder="1" applyAlignment="1">
      <alignment horizontal="center"/>
    </xf>
    <xf numFmtId="6" fontId="4" fillId="5" borderId="4" xfId="0" applyNumberFormat="1" applyFont="1" applyFill="1" applyBorder="1" applyAlignment="1">
      <alignment horizontal="center"/>
    </xf>
    <xf numFmtId="0" fontId="4" fillId="6" borderId="1" xfId="0" applyFont="1" applyFill="1" applyBorder="1" applyAlignment="1">
      <alignment horizontal="center" vertical="top" wrapText="1"/>
    </xf>
    <xf numFmtId="0" fontId="6" fillId="7" borderId="4" xfId="0" applyFont="1" applyFill="1" applyBorder="1" applyAlignment="1">
      <alignment horizontal="center" wrapText="1"/>
    </xf>
    <xf numFmtId="165" fontId="4" fillId="8" borderId="4" xfId="0" applyNumberFormat="1" applyFont="1" applyFill="1" applyBorder="1" applyAlignment="1">
      <alignment horizontal="center" vertical="top" wrapText="1"/>
    </xf>
    <xf numFmtId="0" fontId="8" fillId="0" borderId="0" xfId="0" applyFont="1"/>
    <xf numFmtId="0" fontId="3" fillId="2" borderId="6" xfId="0" applyFont="1" applyFill="1" applyBorder="1" applyAlignment="1">
      <alignment horizontal="left" vertical="center"/>
    </xf>
    <xf numFmtId="164" fontId="4" fillId="2" borderId="0" xfId="0" applyNumberFormat="1" applyFont="1" applyFill="1" applyAlignment="1">
      <alignment horizontal="center" vertical="center"/>
    </xf>
    <xf numFmtId="0" fontId="4" fillId="2" borderId="0" xfId="0" applyFont="1" applyFill="1" applyAlignment="1">
      <alignment vertical="center" shrinkToFit="1"/>
    </xf>
    <xf numFmtId="0" fontId="4" fillId="2" borderId="0" xfId="0" applyFont="1" applyFill="1" applyAlignment="1">
      <alignment horizontal="left" vertical="center" indent="1"/>
    </xf>
    <xf numFmtId="164" fontId="4" fillId="2" borderId="0" xfId="0" applyNumberFormat="1" applyFont="1" applyFill="1" applyAlignment="1">
      <alignment horizontal="left" vertical="center" indent="1"/>
    </xf>
    <xf numFmtId="49" fontId="4" fillId="2" borderId="0" xfId="0" applyNumberFormat="1" applyFont="1" applyFill="1" applyAlignment="1">
      <alignment horizontal="left" vertical="center" indent="1"/>
    </xf>
    <xf numFmtId="0" fontId="4" fillId="3" borderId="0" xfId="0" applyFont="1" applyFill="1" applyAlignment="1">
      <alignment horizontal="center"/>
    </xf>
    <xf numFmtId="0" fontId="4" fillId="3" borderId="0" xfId="0" applyFont="1" applyFill="1" applyAlignment="1">
      <alignment horizontal="center" vertical="center" shrinkToFit="1"/>
    </xf>
    <xf numFmtId="14" fontId="4" fillId="3" borderId="0" xfId="0" applyNumberFormat="1" applyFont="1" applyFill="1" applyAlignment="1">
      <alignment horizontal="center" vertical="top" shrinkToFit="1"/>
    </xf>
    <xf numFmtId="165" fontId="4" fillId="3" borderId="0" xfId="0" applyNumberFormat="1" applyFont="1" applyFill="1" applyAlignment="1">
      <alignment horizontal="center" vertical="top" shrinkToFit="1"/>
    </xf>
    <xf numFmtId="165" fontId="4" fillId="3" borderId="0" xfId="0" applyNumberFormat="1" applyFont="1" applyFill="1" applyAlignment="1">
      <alignment horizontal="center" vertical="top" wrapText="1"/>
    </xf>
    <xf numFmtId="165" fontId="4" fillId="3" borderId="7" xfId="0" applyNumberFormat="1" applyFont="1" applyFill="1" applyBorder="1" applyAlignment="1">
      <alignment horizontal="center" vertical="top" wrapText="1"/>
    </xf>
    <xf numFmtId="6" fontId="4" fillId="3" borderId="8" xfId="0" applyNumberFormat="1" applyFont="1" applyFill="1" applyBorder="1" applyAlignment="1">
      <alignment horizontal="center"/>
    </xf>
    <xf numFmtId="166" fontId="4" fillId="3" borderId="9" xfId="0" applyNumberFormat="1" applyFont="1" applyFill="1" applyBorder="1" applyAlignment="1">
      <alignment horizontal="center" shrinkToFit="1"/>
    </xf>
    <xf numFmtId="166" fontId="4" fillId="3" borderId="10" xfId="0" applyNumberFormat="1" applyFont="1" applyFill="1" applyBorder="1" applyAlignment="1">
      <alignment horizontal="center" shrinkToFit="1"/>
    </xf>
    <xf numFmtId="166" fontId="4" fillId="3" borderId="10" xfId="0" applyNumberFormat="1" applyFont="1" applyFill="1" applyBorder="1" applyAlignment="1">
      <alignment shrinkToFit="1"/>
    </xf>
    <xf numFmtId="0" fontId="4" fillId="3" borderId="10" xfId="0" applyFont="1" applyFill="1" applyBorder="1" applyAlignment="1">
      <alignment shrinkToFit="1"/>
    </xf>
    <xf numFmtId="0" fontId="5" fillId="3" borderId="10" xfId="0" applyFont="1" applyFill="1" applyBorder="1" applyAlignment="1">
      <alignment shrinkToFit="1"/>
    </xf>
    <xf numFmtId="0" fontId="5" fillId="3" borderId="11" xfId="0" applyFont="1" applyFill="1" applyBorder="1" applyAlignment="1">
      <alignment shrinkToFit="1"/>
    </xf>
    <xf numFmtId="6" fontId="4" fillId="3" borderId="8" xfId="0" applyNumberFormat="1" applyFont="1" applyFill="1" applyBorder="1" applyAlignment="1">
      <alignment horizontal="center" shrinkToFit="1"/>
    </xf>
    <xf numFmtId="165" fontId="4" fillId="3" borderId="8" xfId="0" applyNumberFormat="1" applyFont="1" applyFill="1" applyBorder="1" applyAlignment="1">
      <alignment horizontal="center" vertical="top" wrapText="1"/>
    </xf>
    <xf numFmtId="166" fontId="9" fillId="4" borderId="9" xfId="0" applyNumberFormat="1" applyFont="1" applyFill="1" applyBorder="1" applyAlignment="1">
      <alignment shrinkToFit="1"/>
    </xf>
    <xf numFmtId="166" fontId="4" fillId="4" borderId="10" xfId="0" applyNumberFormat="1" applyFont="1" applyFill="1" applyBorder="1" applyAlignment="1">
      <alignment shrinkToFit="1"/>
    </xf>
    <xf numFmtId="0" fontId="5" fillId="4" borderId="10" xfId="0" applyFont="1" applyFill="1" applyBorder="1" applyAlignment="1">
      <alignment shrinkToFit="1"/>
    </xf>
    <xf numFmtId="0" fontId="5" fillId="4" borderId="11" xfId="0" applyFont="1" applyFill="1" applyBorder="1" applyAlignment="1">
      <alignment shrinkToFit="1"/>
    </xf>
    <xf numFmtId="6" fontId="4" fillId="4" borderId="8" xfId="0" applyNumberFormat="1" applyFont="1" applyFill="1" applyBorder="1" applyAlignment="1">
      <alignment horizontal="center" shrinkToFit="1"/>
    </xf>
    <xf numFmtId="6" fontId="4" fillId="5" borderId="8" xfId="0" applyNumberFormat="1" applyFont="1" applyFill="1" applyBorder="1" applyAlignment="1">
      <alignment horizontal="center" shrinkToFit="1"/>
    </xf>
    <xf numFmtId="0" fontId="4" fillId="6" borderId="6" xfId="0" applyFont="1" applyFill="1" applyBorder="1" applyAlignment="1">
      <alignment horizontal="center" vertical="top" wrapText="1"/>
    </xf>
    <xf numFmtId="0" fontId="6" fillId="7" borderId="8" xfId="0" applyFont="1" applyFill="1" applyBorder="1" applyAlignment="1">
      <alignment horizontal="center" wrapText="1"/>
    </xf>
    <xf numFmtId="165" fontId="4" fillId="8" borderId="8" xfId="0" applyNumberFormat="1" applyFont="1" applyFill="1" applyBorder="1" applyAlignment="1">
      <alignment horizontal="center" vertical="top" wrapText="1"/>
    </xf>
    <xf numFmtId="6" fontId="4" fillId="4" borderId="8" xfId="0" applyNumberFormat="1" applyFont="1" applyFill="1" applyBorder="1" applyAlignment="1">
      <alignment horizontal="center"/>
    </xf>
    <xf numFmtId="0" fontId="10" fillId="2" borderId="10" xfId="0" applyFont="1" applyFill="1" applyBorder="1" applyAlignment="1">
      <alignment horizontal="center"/>
    </xf>
    <xf numFmtId="164" fontId="10" fillId="2" borderId="10" xfId="0" applyNumberFormat="1" applyFont="1" applyFill="1" applyBorder="1" applyAlignment="1">
      <alignment horizontal="center" vertical="center"/>
    </xf>
    <xf numFmtId="0" fontId="10" fillId="2" borderId="10" xfId="0" applyFont="1" applyFill="1" applyBorder="1" applyAlignment="1">
      <alignment vertical="center" shrinkToFit="1"/>
    </xf>
    <xf numFmtId="0" fontId="10" fillId="2" borderId="10" xfId="0" applyFont="1" applyFill="1" applyBorder="1" applyAlignment="1">
      <alignment horizontal="left" vertical="center" indent="1"/>
    </xf>
    <xf numFmtId="164" fontId="10" fillId="2" borderId="10" xfId="0" applyNumberFormat="1" applyFont="1" applyFill="1" applyBorder="1" applyAlignment="1">
      <alignment horizontal="left" vertical="center" indent="1"/>
    </xf>
    <xf numFmtId="49" fontId="10" fillId="2" borderId="10" xfId="0" applyNumberFormat="1" applyFont="1" applyFill="1" applyBorder="1" applyAlignment="1">
      <alignment horizontal="left" vertical="center" indent="1"/>
    </xf>
    <xf numFmtId="0" fontId="10" fillId="3" borderId="10" xfId="0" applyFont="1" applyFill="1" applyBorder="1" applyAlignment="1">
      <alignment horizontal="center" vertical="top" wrapText="1"/>
    </xf>
    <xf numFmtId="0" fontId="10" fillId="3" borderId="10" xfId="0" applyFont="1" applyFill="1" applyBorder="1" applyAlignment="1">
      <alignment horizontal="center" vertical="center" shrinkToFit="1"/>
    </xf>
    <xf numFmtId="14" fontId="4" fillId="3" borderId="11" xfId="0" applyNumberFormat="1" applyFont="1" applyFill="1" applyBorder="1" applyAlignment="1">
      <alignment horizontal="center" vertical="top" shrinkToFit="1"/>
    </xf>
    <xf numFmtId="165" fontId="10" fillId="3" borderId="11" xfId="0" applyNumberFormat="1" applyFont="1" applyFill="1" applyBorder="1" applyAlignment="1">
      <alignment horizontal="center" vertical="top"/>
    </xf>
    <xf numFmtId="6" fontId="4" fillId="3" borderId="14" xfId="0" applyNumberFormat="1" applyFont="1" applyFill="1" applyBorder="1" applyAlignment="1">
      <alignment horizontal="center" shrinkToFit="1"/>
    </xf>
    <xf numFmtId="0" fontId="4" fillId="3" borderId="11" xfId="0" applyFont="1" applyFill="1" applyBorder="1" applyAlignment="1">
      <alignment horizontal="center" shrinkToFit="1"/>
    </xf>
    <xf numFmtId="0" fontId="4" fillId="3" borderId="14" xfId="0" applyFont="1" applyFill="1" applyBorder="1" applyAlignment="1">
      <alignment horizontal="center" shrinkToFit="1"/>
    </xf>
    <xf numFmtId="165" fontId="10" fillId="3" borderId="8" xfId="0" applyNumberFormat="1" applyFont="1" applyFill="1" applyBorder="1" applyAlignment="1">
      <alignment horizontal="center" vertical="top"/>
    </xf>
    <xf numFmtId="0" fontId="4" fillId="4" borderId="14" xfId="0" applyFont="1" applyFill="1" applyBorder="1" applyAlignment="1">
      <alignment horizontal="center" shrinkToFit="1"/>
    </xf>
    <xf numFmtId="0" fontId="4" fillId="9" borderId="14" xfId="0" applyFont="1" applyFill="1" applyBorder="1" applyAlignment="1">
      <alignment horizontal="center" shrinkToFit="1"/>
    </xf>
    <xf numFmtId="165" fontId="10" fillId="8" borderId="8" xfId="0" applyNumberFormat="1" applyFont="1" applyFill="1" applyBorder="1" applyAlignment="1">
      <alignment horizontal="center" vertical="top"/>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4" xfId="0" applyFont="1" applyFill="1" applyBorder="1" applyAlignment="1">
      <alignment horizontal="center"/>
    </xf>
    <xf numFmtId="164" fontId="4" fillId="2" borderId="4" xfId="0" applyNumberFormat="1" applyFont="1" applyFill="1" applyBorder="1" applyAlignment="1">
      <alignment horizontal="center" vertical="center"/>
    </xf>
    <xf numFmtId="0" fontId="4" fillId="2" borderId="4" xfId="0" applyFont="1" applyFill="1" applyBorder="1" applyAlignment="1">
      <alignment vertical="center" shrinkToFit="1"/>
    </xf>
    <xf numFmtId="49" fontId="4" fillId="2" borderId="4" xfId="0" applyNumberFormat="1" applyFont="1" applyFill="1" applyBorder="1" applyAlignment="1">
      <alignment horizontal="center" vertical="center"/>
    </xf>
    <xf numFmtId="0" fontId="4" fillId="3" borderId="4" xfId="0" applyFont="1" applyFill="1" applyBorder="1" applyAlignment="1">
      <alignment horizontal="center"/>
    </xf>
    <xf numFmtId="0" fontId="4" fillId="3" borderId="4" xfId="0" applyFont="1" applyFill="1" applyBorder="1" applyAlignment="1">
      <alignment horizontal="center" vertical="center" shrinkToFit="1"/>
    </xf>
    <xf numFmtId="14" fontId="4" fillId="3" borderId="4" xfId="0" applyNumberFormat="1" applyFont="1" applyFill="1" applyBorder="1" applyAlignment="1">
      <alignment horizontal="center" vertical="top" shrinkToFit="1"/>
    </xf>
    <xf numFmtId="9" fontId="4" fillId="3" borderId="5" xfId="2" applyFont="1" applyFill="1" applyBorder="1" applyAlignment="1" applyProtection="1">
      <alignment horizontal="center" shrinkToFit="1"/>
    </xf>
    <xf numFmtId="9" fontId="4" fillId="3" borderId="14" xfId="2" applyFont="1" applyFill="1" applyBorder="1" applyAlignment="1" applyProtection="1">
      <alignment horizontal="center" shrinkToFit="1"/>
    </xf>
    <xf numFmtId="9" fontId="4" fillId="4" borderId="14" xfId="2" applyFont="1" applyFill="1" applyBorder="1" applyAlignment="1" applyProtection="1">
      <alignment horizontal="center" shrinkToFit="1"/>
    </xf>
    <xf numFmtId="9" fontId="4" fillId="4" borderId="5" xfId="2" applyFont="1" applyFill="1" applyBorder="1" applyAlignment="1" applyProtection="1">
      <alignment horizontal="center" shrinkToFit="1"/>
    </xf>
    <xf numFmtId="9" fontId="4" fillId="5" borderId="5" xfId="2" applyFont="1" applyFill="1" applyBorder="1" applyAlignment="1" applyProtection="1">
      <alignment horizontal="center" shrinkToFit="1"/>
    </xf>
    <xf numFmtId="0" fontId="10" fillId="2" borderId="6" xfId="0" applyFont="1" applyFill="1" applyBorder="1" applyAlignment="1">
      <alignment vertical="center"/>
    </xf>
    <xf numFmtId="0" fontId="10" fillId="2" borderId="6" xfId="0" applyFont="1" applyFill="1" applyBorder="1" applyAlignment="1">
      <alignment horizontal="center" vertical="center" shrinkToFit="1"/>
    </xf>
    <xf numFmtId="0" fontId="10" fillId="2" borderId="6" xfId="0" applyFont="1" applyFill="1" applyBorder="1" applyAlignment="1">
      <alignment horizontal="center"/>
    </xf>
    <xf numFmtId="164" fontId="10" fillId="2" borderId="6" xfId="0" applyNumberFormat="1" applyFont="1" applyFill="1" applyBorder="1" applyAlignment="1">
      <alignment horizontal="center" vertical="center"/>
    </xf>
    <xf numFmtId="0" fontId="10" fillId="2" borderId="6" xfId="0" applyFont="1" applyFill="1" applyBorder="1" applyAlignment="1">
      <alignment vertical="center" shrinkToFit="1"/>
    </xf>
    <xf numFmtId="0" fontId="10" fillId="2" borderId="6" xfId="0" applyFont="1" applyFill="1" applyBorder="1" applyAlignment="1">
      <alignment horizontal="center" vertical="center"/>
    </xf>
    <xf numFmtId="49" fontId="10" fillId="2" borderId="6" xfId="0" applyNumberFormat="1" applyFont="1" applyFill="1" applyBorder="1" applyAlignment="1">
      <alignment horizontal="center" vertical="center"/>
    </xf>
    <xf numFmtId="0" fontId="10" fillId="3" borderId="8" xfId="0" applyFont="1" applyFill="1" applyBorder="1" applyAlignment="1">
      <alignment horizontal="center" vertical="top" wrapText="1"/>
    </xf>
    <xf numFmtId="0" fontId="10" fillId="3" borderId="8" xfId="0" applyFont="1" applyFill="1" applyBorder="1" applyAlignment="1">
      <alignment horizontal="center" vertical="center" shrinkToFit="1"/>
    </xf>
    <xf numFmtId="14" fontId="4" fillId="3" borderId="8" xfId="0" applyNumberFormat="1" applyFont="1" applyFill="1" applyBorder="1" applyAlignment="1">
      <alignment horizontal="center" vertical="top" shrinkToFit="1"/>
    </xf>
    <xf numFmtId="165" fontId="4" fillId="3" borderId="8" xfId="0" applyNumberFormat="1" applyFont="1" applyFill="1" applyBorder="1" applyAlignment="1">
      <alignment horizontal="center" vertical="top" shrinkToFit="1"/>
    </xf>
    <xf numFmtId="165" fontId="4" fillId="3" borderId="8" xfId="0" applyNumberFormat="1" applyFont="1" applyFill="1" applyBorder="1" applyAlignment="1">
      <alignment horizontal="center" vertical="top"/>
    </xf>
    <xf numFmtId="166" fontId="4" fillId="3" borderId="8" xfId="0" applyNumberFormat="1" applyFont="1" applyFill="1" applyBorder="1" applyAlignment="1">
      <alignment horizontal="center" shrinkToFit="1"/>
    </xf>
    <xf numFmtId="166" fontId="4" fillId="4" borderId="8" xfId="0" applyNumberFormat="1" applyFont="1" applyFill="1" applyBorder="1" applyAlignment="1">
      <alignment horizontal="center" shrinkToFit="1"/>
    </xf>
    <xf numFmtId="166" fontId="4" fillId="5" borderId="8" xfId="0" applyNumberFormat="1" applyFont="1" applyFill="1" applyBorder="1" applyAlignment="1">
      <alignment horizontal="center" shrinkToFit="1"/>
    </xf>
    <xf numFmtId="0" fontId="10" fillId="0" borderId="6" xfId="0" applyFont="1" applyBorder="1" applyAlignment="1">
      <alignment horizontal="right" vertical="top" wrapText="1"/>
    </xf>
    <xf numFmtId="0" fontId="8" fillId="0" borderId="0" xfId="0" applyFont="1" applyAlignment="1">
      <alignment horizontal="center"/>
    </xf>
    <xf numFmtId="165" fontId="4" fillId="8" borderId="8" xfId="0" applyNumberFormat="1" applyFont="1" applyFill="1" applyBorder="1" applyAlignment="1">
      <alignment horizontal="center" vertical="top"/>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3" borderId="4" xfId="0" applyFont="1" applyFill="1" applyBorder="1" applyAlignment="1">
      <alignment horizontal="center" vertical="center" wrapText="1"/>
    </xf>
    <xf numFmtId="165" fontId="4" fillId="3" borderId="4" xfId="0" applyNumberFormat="1" applyFont="1" applyFill="1" applyBorder="1" applyAlignment="1">
      <alignment horizontal="center" vertical="top" shrinkToFit="1"/>
    </xf>
    <xf numFmtId="6" fontId="4" fillId="3" borderId="5" xfId="0" applyNumberFormat="1"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6" fontId="4" fillId="4" borderId="5" xfId="0" applyNumberFormat="1" applyFont="1" applyFill="1" applyBorder="1" applyAlignment="1">
      <alignment horizontal="center" vertical="center" shrinkToFit="1"/>
    </xf>
    <xf numFmtId="6" fontId="4" fillId="5" borderId="5" xfId="0" applyNumberFormat="1" applyFont="1" applyFill="1" applyBorder="1" applyAlignment="1">
      <alignment horizontal="center" vertical="center" shrinkToFit="1"/>
    </xf>
    <xf numFmtId="0" fontId="10" fillId="0" borderId="5" xfId="0" applyFont="1" applyBorder="1" applyAlignment="1">
      <alignment horizontal="center" vertical="top" wrapText="1"/>
    </xf>
    <xf numFmtId="0" fontId="6" fillId="7" borderId="5" xfId="0" applyFont="1" applyFill="1" applyBorder="1" applyAlignment="1">
      <alignment horizontal="center" vertical="center" wrapText="1"/>
    </xf>
    <xf numFmtId="0" fontId="8" fillId="0" borderId="5" xfId="0" applyFont="1" applyBorder="1" applyAlignment="1">
      <alignment horizontal="center"/>
    </xf>
    <xf numFmtId="0" fontId="12" fillId="10" borderId="5" xfId="0" applyFont="1" applyFill="1" applyBorder="1" applyAlignment="1">
      <alignment horizontal="left" vertical="center" indent="1"/>
    </xf>
    <xf numFmtId="164" fontId="12" fillId="0" borderId="5" xfId="0" applyNumberFormat="1" applyFont="1" applyBorder="1" applyAlignment="1">
      <alignment horizontal="left" vertical="center" indent="1"/>
    </xf>
    <xf numFmtId="49" fontId="12" fillId="0" borderId="5" xfId="0" applyNumberFormat="1" applyFont="1" applyBorder="1" applyAlignment="1">
      <alignment horizontal="left" vertical="center" indent="1"/>
    </xf>
    <xf numFmtId="7" fontId="12" fillId="0" borderId="5" xfId="0" applyNumberFormat="1" applyFont="1" applyBorder="1" applyAlignment="1">
      <alignment horizontal="center" vertical="center" wrapText="1"/>
    </xf>
    <xf numFmtId="7" fontId="12" fillId="0" borderId="5" xfId="0" applyNumberFormat="1" applyFont="1" applyBorder="1" applyAlignment="1">
      <alignment vertical="center" shrinkToFit="1"/>
    </xf>
    <xf numFmtId="165" fontId="12" fillId="0" borderId="5" xfId="0" applyNumberFormat="1" applyFont="1" applyBorder="1" applyAlignment="1">
      <alignment horizontal="center" vertical="center" wrapText="1"/>
    </xf>
    <xf numFmtId="0" fontId="8" fillId="0" borderId="5" xfId="0" applyFont="1" applyBorder="1" applyAlignment="1">
      <alignment horizontal="center" vertical="center" shrinkToFit="1"/>
    </xf>
    <xf numFmtId="165" fontId="12" fillId="0" borderId="5" xfId="0" applyNumberFormat="1" applyFont="1" applyBorder="1" applyAlignment="1">
      <alignment horizontal="center" vertical="center" shrinkToFit="1"/>
    </xf>
    <xf numFmtId="166" fontId="10" fillId="0" borderId="5" xfId="0" applyNumberFormat="1" applyFont="1" applyBorder="1" applyAlignment="1" applyProtection="1">
      <alignment horizontal="right" vertical="center"/>
      <protection locked="0"/>
    </xf>
    <xf numFmtId="166" fontId="12" fillId="10" borderId="5" xfId="0" applyNumberFormat="1" applyFont="1" applyFill="1" applyBorder="1" applyAlignment="1">
      <alignment horizontal="right" vertical="center"/>
    </xf>
    <xf numFmtId="166" fontId="12" fillId="0" borderId="5" xfId="0" applyNumberFormat="1" applyFont="1" applyBorder="1" applyAlignment="1">
      <alignment horizontal="right" vertical="center"/>
    </xf>
    <xf numFmtId="166" fontId="8" fillId="0" borderId="5" xfId="0" applyNumberFormat="1" applyFont="1" applyBorder="1" applyAlignment="1">
      <alignment horizontal="right" vertical="center"/>
    </xf>
    <xf numFmtId="166" fontId="12" fillId="0" borderId="5" xfId="0" applyNumberFormat="1" applyFont="1" applyBorder="1" applyAlignment="1">
      <alignment vertical="center" wrapText="1"/>
    </xf>
    <xf numFmtId="166" fontId="12" fillId="0" borderId="5" xfId="0" applyNumberFormat="1" applyFont="1" applyBorder="1" applyAlignment="1">
      <alignment horizontal="right" vertical="center" shrinkToFit="1"/>
    </xf>
    <xf numFmtId="166" fontId="8" fillId="0" borderId="5" xfId="0" applyNumberFormat="1" applyFont="1" applyBorder="1" applyAlignment="1">
      <alignment horizontal="right" vertical="center" shrinkToFit="1"/>
    </xf>
    <xf numFmtId="0" fontId="10" fillId="0" borderId="5" xfId="0" applyFont="1" applyBorder="1" applyAlignment="1" applyProtection="1">
      <alignment horizontal="left" vertical="top" wrapText="1"/>
      <protection locked="0"/>
    </xf>
    <xf numFmtId="7" fontId="12" fillId="0" borderId="5" xfId="0" applyNumberFormat="1" applyFont="1" applyBorder="1" applyAlignment="1">
      <alignment horizontal="right" vertical="center" wrapText="1"/>
    </xf>
    <xf numFmtId="13" fontId="12" fillId="0" borderId="5" xfId="0" applyNumberFormat="1" applyFont="1" applyBorder="1" applyAlignment="1">
      <alignment horizontal="right" vertical="center" wrapText="1"/>
    </xf>
    <xf numFmtId="165" fontId="10" fillId="0" borderId="5" xfId="0" applyNumberFormat="1" applyFont="1" applyBorder="1" applyAlignment="1" applyProtection="1">
      <alignment horizontal="center" vertical="center" wrapText="1"/>
      <protection locked="0"/>
    </xf>
    <xf numFmtId="0" fontId="8" fillId="0" borderId="0" xfId="0" applyFont="1" applyAlignment="1">
      <alignment vertical="center"/>
    </xf>
    <xf numFmtId="0" fontId="10" fillId="0" borderId="5" xfId="3" applyFont="1" applyBorder="1" applyAlignment="1" applyProtection="1">
      <alignment horizontal="center"/>
      <protection locked="0"/>
    </xf>
    <xf numFmtId="164" fontId="12" fillId="0" borderId="5" xfId="0" applyNumberFormat="1" applyFont="1" applyBorder="1" applyAlignment="1">
      <alignment horizontal="center" vertical="center"/>
    </xf>
    <xf numFmtId="1" fontId="10" fillId="11" borderId="5" xfId="3" quotePrefix="1" applyNumberFormat="1" applyFont="1" applyFill="1" applyBorder="1" applyAlignment="1" applyProtection="1">
      <alignment horizontal="left" vertical="center" indent="1"/>
      <protection locked="0"/>
    </xf>
    <xf numFmtId="164" fontId="10" fillId="0" borderId="5" xfId="3" applyNumberFormat="1" applyFont="1" applyBorder="1" applyAlignment="1" applyProtection="1">
      <alignment horizontal="left" vertical="center" indent="1"/>
      <protection locked="0"/>
    </xf>
    <xf numFmtId="49" fontId="10" fillId="0" borderId="5" xfId="3" applyNumberFormat="1" applyFont="1" applyBorder="1" applyAlignment="1" applyProtection="1">
      <alignment horizontal="left" vertical="center" indent="1"/>
      <protection locked="0"/>
    </xf>
    <xf numFmtId="0" fontId="10" fillId="0" borderId="5" xfId="3" applyFont="1" applyBorder="1" applyAlignment="1" applyProtection="1">
      <alignment horizontal="center" vertical="center" wrapText="1"/>
      <protection locked="0"/>
    </xf>
    <xf numFmtId="0" fontId="10" fillId="0" borderId="5" xfId="3" applyFont="1" applyBorder="1" applyAlignment="1" applyProtection="1">
      <alignment horizontal="left" vertical="center" shrinkToFit="1"/>
      <protection locked="0"/>
    </xf>
    <xf numFmtId="0" fontId="8" fillId="0" borderId="5" xfId="0" applyFont="1" applyBorder="1" applyAlignment="1">
      <alignment horizontal="center" vertical="center"/>
    </xf>
    <xf numFmtId="14" fontId="8" fillId="0" borderId="5" xfId="0" applyNumberFormat="1" applyFont="1" applyBorder="1" applyAlignment="1">
      <alignment horizontal="center" vertical="center"/>
    </xf>
    <xf numFmtId="165" fontId="10" fillId="0" borderId="5" xfId="0" applyNumberFormat="1" applyFont="1" applyBorder="1" applyAlignment="1" applyProtection="1">
      <alignment horizontal="center" vertical="center" shrinkToFit="1"/>
      <protection locked="0"/>
    </xf>
    <xf numFmtId="166" fontId="10" fillId="0" borderId="5" xfId="1" applyNumberFormat="1" applyFont="1" applyFill="1" applyBorder="1" applyAlignment="1" applyProtection="1">
      <alignment horizontal="right" vertical="center"/>
      <protection locked="0"/>
    </xf>
    <xf numFmtId="166" fontId="10" fillId="0" borderId="5" xfId="0" applyNumberFormat="1" applyFont="1" applyBorder="1" applyAlignment="1" applyProtection="1">
      <alignment vertical="center" wrapText="1"/>
      <protection locked="0"/>
    </xf>
    <xf numFmtId="166" fontId="10" fillId="11" borderId="5" xfId="1" applyNumberFormat="1" applyFont="1" applyFill="1" applyBorder="1" applyAlignment="1" applyProtection="1">
      <alignment horizontal="right" vertical="center"/>
      <protection locked="0"/>
    </xf>
    <xf numFmtId="0" fontId="10" fillId="0" borderId="5" xfId="0" applyFont="1" applyBorder="1" applyAlignment="1" applyProtection="1">
      <alignment horizontal="center" vertical="center"/>
      <protection locked="0"/>
    </xf>
    <xf numFmtId="14" fontId="10" fillId="0" borderId="5" xfId="0" applyNumberFormat="1" applyFont="1" applyBorder="1" applyAlignment="1" applyProtection="1">
      <alignment horizontal="center" vertical="center"/>
      <protection locked="0"/>
    </xf>
    <xf numFmtId="13" fontId="12" fillId="0" borderId="5" xfId="0" applyNumberFormat="1" applyFont="1" applyBorder="1" applyAlignment="1">
      <alignment horizontal="center" vertical="center"/>
    </xf>
    <xf numFmtId="1" fontId="10" fillId="10" borderId="5" xfId="3" quotePrefix="1" applyNumberFormat="1" applyFont="1" applyFill="1" applyBorder="1" applyAlignment="1" applyProtection="1">
      <alignment horizontal="left" vertical="center" indent="1"/>
      <protection locked="0"/>
    </xf>
    <xf numFmtId="166" fontId="10" fillId="10" borderId="5" xfId="1" applyNumberFormat="1" applyFont="1" applyFill="1" applyBorder="1" applyAlignment="1" applyProtection="1">
      <alignment horizontal="right" vertical="center"/>
      <protection locked="0"/>
    </xf>
    <xf numFmtId="1" fontId="10" fillId="12" borderId="5" xfId="3" quotePrefix="1" applyNumberFormat="1" applyFont="1" applyFill="1" applyBorder="1" applyAlignment="1" applyProtection="1">
      <alignment horizontal="left" vertical="center" indent="1"/>
      <protection locked="0"/>
    </xf>
    <xf numFmtId="166" fontId="10" fillId="12" borderId="5" xfId="1" applyNumberFormat="1" applyFont="1" applyFill="1" applyBorder="1" applyAlignment="1" applyProtection="1">
      <alignment horizontal="right" vertical="center"/>
      <protection locked="0"/>
    </xf>
    <xf numFmtId="0" fontId="0" fillId="8" borderId="0" xfId="0" applyFill="1"/>
    <xf numFmtId="1" fontId="10" fillId="5" borderId="5" xfId="3" quotePrefix="1" applyNumberFormat="1" applyFont="1" applyFill="1" applyBorder="1" applyAlignment="1" applyProtection="1">
      <alignment horizontal="left" vertical="center" indent="1"/>
      <protection locked="0"/>
    </xf>
    <xf numFmtId="166" fontId="10" fillId="5" borderId="5" xfId="0" applyNumberFormat="1" applyFont="1" applyFill="1" applyBorder="1" applyAlignment="1" applyProtection="1">
      <alignment vertical="center" wrapText="1"/>
      <protection locked="0"/>
    </xf>
    <xf numFmtId="0" fontId="8" fillId="0" borderId="5" xfId="0" applyFont="1" applyBorder="1" applyAlignment="1">
      <alignment vertical="center"/>
    </xf>
    <xf numFmtId="0" fontId="8" fillId="15" borderId="5" xfId="0" applyFont="1" applyFill="1" applyBorder="1" applyAlignment="1">
      <alignment horizontal="center" vertical="center"/>
    </xf>
    <xf numFmtId="165" fontId="10" fillId="15" borderId="5" xfId="0" applyNumberFormat="1" applyFont="1" applyFill="1" applyBorder="1" applyAlignment="1" applyProtection="1">
      <alignment horizontal="center" vertical="center" shrinkToFit="1"/>
      <protection locked="0"/>
    </xf>
    <xf numFmtId="166" fontId="8" fillId="11" borderId="5" xfId="0" applyNumberFormat="1" applyFont="1" applyFill="1" applyBorder="1" applyAlignment="1">
      <alignment horizontal="right" vertical="center"/>
    </xf>
    <xf numFmtId="0" fontId="12" fillId="5" borderId="5" xfId="0" applyFont="1" applyFill="1" applyBorder="1" applyAlignment="1">
      <alignment horizontal="left" vertical="center" indent="1"/>
    </xf>
    <xf numFmtId="166" fontId="12" fillId="5" borderId="5" xfId="0" applyNumberFormat="1" applyFont="1" applyFill="1" applyBorder="1" applyAlignment="1">
      <alignment vertical="center" wrapText="1"/>
    </xf>
    <xf numFmtId="1" fontId="10" fillId="16" borderId="5" xfId="3" quotePrefix="1" applyNumberFormat="1" applyFont="1" applyFill="1" applyBorder="1" applyAlignment="1" applyProtection="1">
      <alignment horizontal="left" vertical="center" indent="1"/>
      <protection locked="0"/>
    </xf>
    <xf numFmtId="0" fontId="8" fillId="8" borderId="5" xfId="0" applyFont="1" applyFill="1" applyBorder="1" applyAlignment="1">
      <alignment horizontal="center" vertical="center"/>
    </xf>
    <xf numFmtId="165" fontId="10" fillId="8" borderId="5" xfId="0" applyNumberFormat="1" applyFont="1" applyFill="1" applyBorder="1" applyAlignment="1" applyProtection="1">
      <alignment horizontal="center" vertical="center" shrinkToFit="1"/>
      <protection locked="0"/>
    </xf>
    <xf numFmtId="166" fontId="10" fillId="16" borderId="5" xfId="1" applyNumberFormat="1" applyFont="1" applyFill="1" applyBorder="1" applyAlignment="1" applyProtection="1">
      <alignment horizontal="right" vertical="center"/>
      <protection locked="0"/>
    </xf>
    <xf numFmtId="0" fontId="10" fillId="0" borderId="5" xfId="0" applyFont="1" applyBorder="1" applyAlignment="1" applyProtection="1">
      <alignment horizontal="left" vertical="top" wrapText="1" shrinkToFit="1"/>
      <protection locked="0"/>
    </xf>
    <xf numFmtId="165" fontId="12" fillId="8" borderId="5" xfId="0" applyNumberFormat="1" applyFont="1" applyFill="1" applyBorder="1" applyAlignment="1">
      <alignment horizontal="center" vertical="center" wrapText="1"/>
    </xf>
    <xf numFmtId="166" fontId="10" fillId="0" borderId="5" xfId="1" applyNumberFormat="1" applyFont="1" applyFill="1" applyBorder="1" applyAlignment="1" applyProtection="1">
      <alignment vertical="center"/>
      <protection locked="0"/>
    </xf>
    <xf numFmtId="166" fontId="10" fillId="0" borderId="5" xfId="1" applyNumberFormat="1" applyFont="1" applyFill="1" applyBorder="1" applyAlignment="1" applyProtection="1">
      <alignment horizontal="right" vertical="center" shrinkToFit="1"/>
      <protection locked="0"/>
    </xf>
    <xf numFmtId="9" fontId="12" fillId="0" borderId="5" xfId="0" applyNumberFormat="1" applyFont="1" applyBorder="1" applyAlignment="1">
      <alignment horizontal="left" vertical="top" wrapText="1"/>
    </xf>
    <xf numFmtId="14" fontId="10" fillId="0" borderId="5" xfId="0" applyNumberFormat="1" applyFont="1" applyBorder="1" applyAlignment="1" applyProtection="1">
      <alignment horizontal="right" vertical="center" wrapText="1"/>
      <protection locked="0"/>
    </xf>
    <xf numFmtId="0" fontId="10" fillId="10" borderId="5" xfId="0" applyFont="1" applyFill="1" applyBorder="1" applyAlignment="1">
      <alignment horizontal="left" vertical="center" indent="1"/>
    </xf>
    <xf numFmtId="164" fontId="10" fillId="0" borderId="5" xfId="0" applyNumberFormat="1" applyFont="1" applyBorder="1" applyAlignment="1">
      <alignment horizontal="left" vertical="center" indent="1"/>
    </xf>
    <xf numFmtId="165" fontId="10" fillId="0" borderId="5" xfId="0" applyNumberFormat="1" applyFont="1" applyBorder="1" applyAlignment="1">
      <alignment horizontal="center" vertical="center" wrapText="1"/>
    </xf>
    <xf numFmtId="166" fontId="15" fillId="10" borderId="5" xfId="1" applyNumberFormat="1" applyFont="1" applyFill="1" applyBorder="1" applyAlignment="1" applyProtection="1">
      <alignment horizontal="right" vertical="center"/>
      <protection locked="0"/>
    </xf>
    <xf numFmtId="166" fontId="15" fillId="0" borderId="5" xfId="1" applyNumberFormat="1" applyFont="1" applyFill="1" applyBorder="1" applyAlignment="1" applyProtection="1">
      <alignment horizontal="right" vertical="center"/>
      <protection locked="0"/>
    </xf>
    <xf numFmtId="166" fontId="15" fillId="0" borderId="5" xfId="1" applyNumberFormat="1" applyFont="1" applyFill="1" applyBorder="1" applyAlignment="1" applyProtection="1">
      <alignment vertical="center"/>
      <protection locked="0"/>
    </xf>
    <xf numFmtId="9" fontId="10" fillId="0" borderId="5" xfId="0" applyNumberFormat="1" applyFont="1" applyBorder="1" applyAlignment="1">
      <alignment horizontal="left" vertical="top" wrapText="1"/>
    </xf>
    <xf numFmtId="13" fontId="10" fillId="0" borderId="5" xfId="0" applyNumberFormat="1" applyFont="1" applyBorder="1" applyAlignment="1">
      <alignment horizontal="right" vertical="center" wrapText="1"/>
    </xf>
    <xf numFmtId="0" fontId="10" fillId="0" borderId="5" xfId="0" applyFont="1" applyBorder="1" applyAlignment="1">
      <alignment horizontal="center"/>
    </xf>
    <xf numFmtId="0" fontId="10" fillId="0" borderId="0" xfId="0" applyFont="1"/>
    <xf numFmtId="0" fontId="15" fillId="0" borderId="0" xfId="0" applyFont="1"/>
    <xf numFmtId="0" fontId="14" fillId="0" borderId="0" xfId="0" applyFont="1"/>
    <xf numFmtId="0" fontId="8" fillId="17" borderId="5" xfId="0" applyFont="1" applyFill="1" applyBorder="1" applyAlignment="1">
      <alignment horizontal="center" vertical="center"/>
    </xf>
    <xf numFmtId="165" fontId="10" fillId="17" borderId="5" xfId="0" applyNumberFormat="1" applyFont="1" applyFill="1" applyBorder="1" applyAlignment="1" applyProtection="1">
      <alignment horizontal="center" vertical="center" shrinkToFit="1"/>
      <protection locked="0"/>
    </xf>
    <xf numFmtId="0" fontId="12" fillId="0" borderId="5" xfId="0" applyFont="1" applyBorder="1" applyAlignment="1">
      <alignment shrinkToFit="1"/>
    </xf>
    <xf numFmtId="0" fontId="12" fillId="0" borderId="5" xfId="0" applyFont="1" applyBorder="1" applyAlignment="1">
      <alignment horizontal="left" vertical="center" shrinkToFit="1"/>
    </xf>
    <xf numFmtId="166" fontId="10" fillId="10" borderId="5" xfId="0" applyNumberFormat="1" applyFont="1" applyFill="1" applyBorder="1" applyAlignment="1">
      <alignment horizontal="right" vertical="center"/>
    </xf>
    <xf numFmtId="166" fontId="10" fillId="0" borderId="5" xfId="0" applyNumberFormat="1" applyFont="1" applyBorder="1" applyAlignment="1">
      <alignment horizontal="right" vertical="center"/>
    </xf>
    <xf numFmtId="166" fontId="10" fillId="0" borderId="5" xfId="0" applyNumberFormat="1" applyFont="1" applyBorder="1" applyAlignment="1">
      <alignment vertical="center" wrapText="1"/>
    </xf>
    <xf numFmtId="1" fontId="12" fillId="0" borderId="5" xfId="0" applyNumberFormat="1" applyFont="1" applyBorder="1" applyAlignment="1">
      <alignment horizontal="left" vertical="top" wrapText="1"/>
    </xf>
    <xf numFmtId="14" fontId="12" fillId="0" borderId="5" xfId="0" applyNumberFormat="1" applyFont="1" applyBorder="1" applyAlignment="1">
      <alignment horizontal="right" vertical="center" wrapText="1"/>
    </xf>
    <xf numFmtId="7" fontId="12" fillId="0" borderId="5" xfId="0" applyNumberFormat="1" applyFont="1" applyBorder="1" applyAlignment="1">
      <alignment horizontal="center" vertical="center" shrinkToFit="1"/>
    </xf>
    <xf numFmtId="0" fontId="10" fillId="10" borderId="5" xfId="3" applyFont="1" applyFill="1" applyBorder="1" applyAlignment="1" applyProtection="1">
      <alignment horizontal="left" vertical="center" indent="1"/>
      <protection locked="0"/>
    </xf>
    <xf numFmtId="5" fontId="12" fillId="0" borderId="5" xfId="0" applyNumberFormat="1" applyFont="1" applyBorder="1" applyAlignment="1">
      <alignment horizontal="center" vertical="center" wrapText="1"/>
    </xf>
    <xf numFmtId="166" fontId="12" fillId="11" borderId="5" xfId="0" applyNumberFormat="1" applyFont="1" applyFill="1" applyBorder="1" applyAlignment="1">
      <alignment vertical="center" wrapText="1"/>
    </xf>
    <xf numFmtId="5" fontId="12" fillId="0" borderId="5" xfId="0" applyNumberFormat="1" applyFont="1" applyBorder="1" applyAlignment="1">
      <alignment horizontal="left" vertical="top" wrapText="1"/>
    </xf>
    <xf numFmtId="0" fontId="8" fillId="0" borderId="5" xfId="0" applyFont="1" applyBorder="1" applyAlignment="1">
      <alignment horizontal="right" vertical="center" wrapText="1"/>
    </xf>
    <xf numFmtId="14" fontId="8" fillId="0" borderId="5" xfId="0" applyNumberFormat="1" applyFont="1" applyBorder="1" applyAlignment="1">
      <alignment horizontal="right" vertical="center" wrapText="1"/>
    </xf>
    <xf numFmtId="166" fontId="8" fillId="10" borderId="5" xfId="0" applyNumberFormat="1" applyFont="1" applyFill="1" applyBorder="1" applyAlignment="1">
      <alignment horizontal="right" vertical="center"/>
    </xf>
    <xf numFmtId="0" fontId="12" fillId="11" borderId="5" xfId="0" applyFont="1" applyFill="1" applyBorder="1" applyAlignment="1">
      <alignment horizontal="left" vertical="center" indent="1"/>
    </xf>
    <xf numFmtId="0" fontId="0" fillId="3" borderId="0" xfId="0" applyFill="1"/>
    <xf numFmtId="0" fontId="8" fillId="0" borderId="5" xfId="0" applyFont="1" applyBorder="1" applyAlignment="1">
      <alignment horizontal="left" vertical="top" wrapText="1"/>
    </xf>
    <xf numFmtId="0" fontId="8" fillId="8" borderId="5" xfId="0" applyFont="1" applyFill="1" applyBorder="1" applyAlignment="1">
      <alignment horizontal="center" vertical="center" shrinkToFit="1"/>
    </xf>
    <xf numFmtId="165" fontId="12" fillId="8" borderId="5" xfId="0" applyNumberFormat="1" applyFont="1" applyFill="1" applyBorder="1" applyAlignment="1">
      <alignment horizontal="center" vertical="center" shrinkToFit="1"/>
    </xf>
    <xf numFmtId="0" fontId="12" fillId="16" borderId="5" xfId="0" applyFont="1" applyFill="1" applyBorder="1" applyAlignment="1">
      <alignment horizontal="left" vertical="center" indent="1"/>
    </xf>
    <xf numFmtId="166" fontId="12" fillId="16" borderId="5" xfId="0" applyNumberFormat="1" applyFont="1" applyFill="1" applyBorder="1" applyAlignment="1">
      <alignment vertical="center" wrapText="1"/>
    </xf>
    <xf numFmtId="0" fontId="12" fillId="12" borderId="5" xfId="0" applyFont="1" applyFill="1" applyBorder="1" applyAlignment="1">
      <alignment horizontal="left" vertical="center" indent="1"/>
    </xf>
    <xf numFmtId="166" fontId="8" fillId="12" borderId="5" xfId="0" applyNumberFormat="1" applyFont="1" applyFill="1" applyBorder="1" applyAlignment="1">
      <alignment horizontal="right" vertical="center"/>
    </xf>
    <xf numFmtId="7" fontId="10" fillId="0" borderId="5" xfId="0" applyNumberFormat="1" applyFont="1" applyBorder="1" applyAlignment="1">
      <alignment horizontal="center" vertical="center" shrinkToFit="1"/>
    </xf>
    <xf numFmtId="1" fontId="12" fillId="0" borderId="5" xfId="0" applyNumberFormat="1" applyFont="1" applyBorder="1" applyAlignment="1">
      <alignment horizontal="left" vertical="top" wrapText="1" shrinkToFit="1"/>
    </xf>
    <xf numFmtId="7"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xf>
    <xf numFmtId="166" fontId="10" fillId="0" borderId="5" xfId="3" applyNumberFormat="1" applyFont="1" applyBorder="1" applyAlignment="1" applyProtection="1">
      <alignment horizontal="right" vertical="center"/>
      <protection locked="0"/>
    </xf>
    <xf numFmtId="0" fontId="10" fillId="0" borderId="5" xfId="0" applyFont="1" applyBorder="1" applyAlignment="1" applyProtection="1">
      <alignment horizontal="left" vertical="center" shrinkToFit="1"/>
      <protection locked="0"/>
    </xf>
    <xf numFmtId="5" fontId="12" fillId="0" borderId="5" xfId="0" applyNumberFormat="1" applyFont="1" applyBorder="1" applyAlignment="1">
      <alignment horizontal="right" vertical="center" wrapText="1"/>
    </xf>
    <xf numFmtId="0" fontId="16" fillId="0" borderId="0" xfId="0" applyFont="1"/>
    <xf numFmtId="0" fontId="10" fillId="0" borderId="5" xfId="0" applyFont="1" applyBorder="1" applyAlignment="1">
      <alignment shrinkToFit="1"/>
    </xf>
    <xf numFmtId="0" fontId="10" fillId="0" borderId="5" xfId="0" applyFont="1" applyBorder="1" applyAlignment="1">
      <alignment horizontal="center" vertical="center" shrinkToFit="1"/>
    </xf>
    <xf numFmtId="165" fontId="10" fillId="0" borderId="5" xfId="0" applyNumberFormat="1" applyFont="1" applyBorder="1" applyAlignment="1">
      <alignment horizontal="center" vertical="center" shrinkToFit="1"/>
    </xf>
    <xf numFmtId="1" fontId="10" fillId="0" borderId="5" xfId="0" applyNumberFormat="1" applyFont="1" applyBorder="1" applyAlignment="1">
      <alignment horizontal="left" vertical="top" wrapText="1" shrinkToFit="1"/>
    </xf>
    <xf numFmtId="5" fontId="10" fillId="0" borderId="5" xfId="0" applyNumberFormat="1" applyFont="1" applyBorder="1" applyAlignment="1">
      <alignment horizontal="right" vertical="center" wrapText="1"/>
    </xf>
    <xf numFmtId="14" fontId="10" fillId="0" borderId="5" xfId="0" applyNumberFormat="1" applyFont="1" applyBorder="1" applyAlignment="1">
      <alignment horizontal="right" vertical="center" wrapText="1"/>
    </xf>
    <xf numFmtId="0" fontId="8" fillId="3" borderId="5" xfId="0" applyFont="1" applyFill="1" applyBorder="1" applyAlignment="1">
      <alignment horizontal="center" vertical="center"/>
    </xf>
    <xf numFmtId="165" fontId="12" fillId="3" borderId="5" xfId="0" applyNumberFormat="1" applyFont="1" applyFill="1" applyBorder="1" applyAlignment="1">
      <alignment horizontal="center" vertical="center" wrapText="1"/>
    </xf>
    <xf numFmtId="166" fontId="10" fillId="0" borderId="5" xfId="3" applyNumberFormat="1" applyFont="1" applyBorder="1" applyAlignment="1" applyProtection="1">
      <alignment horizontal="right" vertical="center" shrinkToFit="1"/>
      <protection locked="0"/>
    </xf>
    <xf numFmtId="7" fontId="10" fillId="0" borderId="5" xfId="0" applyNumberFormat="1" applyFont="1" applyBorder="1" applyAlignment="1">
      <alignment horizontal="center" vertical="center" wrapText="1"/>
    </xf>
    <xf numFmtId="165" fontId="10" fillId="0" borderId="5" xfId="0" applyNumberFormat="1" applyFont="1" applyBorder="1" applyAlignment="1" applyProtection="1">
      <alignment horizontal="center" vertical="top" wrapText="1"/>
      <protection locked="0"/>
    </xf>
    <xf numFmtId="0" fontId="10" fillId="12" borderId="5" xfId="3" applyFont="1" applyFill="1" applyBorder="1" applyAlignment="1" applyProtection="1">
      <alignment horizontal="left" vertical="center" indent="1"/>
      <protection locked="0"/>
    </xf>
    <xf numFmtId="166" fontId="12" fillId="12" borderId="5" xfId="0" applyNumberFormat="1" applyFont="1" applyFill="1" applyBorder="1" applyAlignment="1">
      <alignment horizontal="right" vertical="center"/>
    </xf>
    <xf numFmtId="5" fontId="10" fillId="0" borderId="5" xfId="0" applyNumberFormat="1" applyFont="1" applyBorder="1" applyAlignment="1">
      <alignment horizontal="left" vertical="top" wrapText="1" shrinkToFit="1"/>
    </xf>
    <xf numFmtId="7" fontId="12" fillId="0" borderId="8" xfId="0" applyNumberFormat="1" applyFont="1" applyBorder="1" applyAlignment="1">
      <alignment vertical="center" shrinkToFit="1"/>
    </xf>
    <xf numFmtId="14" fontId="8" fillId="0" borderId="5" xfId="0" applyNumberFormat="1" applyFont="1" applyBorder="1" applyAlignment="1">
      <alignment horizontal="center" vertical="center" shrinkToFit="1"/>
    </xf>
    <xf numFmtId="165" fontId="12" fillId="0" borderId="5" xfId="0" applyNumberFormat="1" applyFont="1" applyBorder="1" applyAlignment="1">
      <alignment horizontal="center" vertical="top" wrapText="1"/>
    </xf>
    <xf numFmtId="0" fontId="17" fillId="0" borderId="5" xfId="0" applyFont="1" applyBorder="1" applyAlignment="1">
      <alignment horizontal="center" vertical="center"/>
    </xf>
    <xf numFmtId="165" fontId="17" fillId="0" borderId="5" xfId="0" applyNumberFormat="1" applyFont="1" applyBorder="1" applyAlignment="1" applyProtection="1">
      <alignment horizontal="center" vertical="center" wrapText="1"/>
      <protection locked="0"/>
    </xf>
    <xf numFmtId="166" fontId="10" fillId="0" borderId="5" xfId="0" applyNumberFormat="1" applyFont="1" applyBorder="1" applyAlignment="1" applyProtection="1">
      <alignment horizontal="right" vertical="center" shrinkToFit="1"/>
      <protection locked="0"/>
    </xf>
    <xf numFmtId="0" fontId="17" fillId="0" borderId="5" xfId="0" applyFont="1" applyBorder="1" applyAlignment="1" applyProtection="1">
      <alignment horizontal="left" vertical="top" wrapText="1"/>
      <protection locked="0"/>
    </xf>
    <xf numFmtId="0" fontId="10" fillId="12" borderId="5" xfId="0" applyFont="1" applyFill="1" applyBorder="1" applyAlignment="1">
      <alignment horizontal="left" vertical="center" indent="1"/>
    </xf>
    <xf numFmtId="0" fontId="10" fillId="0" borderId="5" xfId="0" applyFont="1" applyBorder="1" applyAlignment="1">
      <alignment horizontal="center" vertical="center"/>
    </xf>
    <xf numFmtId="166" fontId="10" fillId="0" borderId="5" xfId="0" applyNumberFormat="1" applyFont="1" applyBorder="1" applyAlignment="1">
      <alignment horizontal="right" vertical="center" shrinkToFit="1"/>
    </xf>
    <xf numFmtId="13" fontId="10" fillId="0" borderId="5" xfId="0" applyNumberFormat="1" applyFont="1" applyBorder="1" applyAlignment="1">
      <alignment horizontal="center" vertical="center"/>
    </xf>
    <xf numFmtId="0" fontId="8" fillId="3" borderId="5" xfId="0" applyFont="1" applyFill="1" applyBorder="1" applyAlignment="1">
      <alignment horizontal="center" vertical="center" shrinkToFit="1"/>
    </xf>
    <xf numFmtId="165" fontId="10" fillId="3" borderId="5" xfId="0" applyNumberFormat="1" applyFont="1" applyFill="1" applyBorder="1" applyAlignment="1" applyProtection="1">
      <alignment horizontal="center" vertical="center" shrinkToFit="1"/>
      <protection locked="0"/>
    </xf>
    <xf numFmtId="164" fontId="10" fillId="0" borderId="5" xfId="0" applyNumberFormat="1" applyFont="1" applyBorder="1" applyAlignment="1" applyProtection="1">
      <alignment horizontal="left" vertical="center" indent="1"/>
      <protection locked="0"/>
    </xf>
    <xf numFmtId="49" fontId="10" fillId="0" borderId="5" xfId="0" applyNumberFormat="1" applyFont="1" applyBorder="1" applyAlignment="1" applyProtection="1">
      <alignment horizontal="left" vertical="center" indent="1"/>
      <protection locked="0"/>
    </xf>
    <xf numFmtId="8" fontId="12" fillId="0" borderId="5" xfId="0" applyNumberFormat="1" applyFont="1" applyBorder="1" applyAlignment="1">
      <alignment horizontal="right" vertical="center" wrapText="1"/>
    </xf>
    <xf numFmtId="5" fontId="12" fillId="0" borderId="5" xfId="0" applyNumberFormat="1" applyFont="1" applyBorder="1" applyAlignment="1">
      <alignment horizontal="left" vertical="center" shrinkToFit="1"/>
    </xf>
    <xf numFmtId="0" fontId="12" fillId="0" borderId="5" xfId="0" applyFont="1" applyBorder="1" applyAlignment="1">
      <alignment vertical="center" shrinkToFit="1"/>
    </xf>
    <xf numFmtId="1" fontId="10" fillId="0" borderId="5" xfId="3" quotePrefix="1" applyNumberFormat="1" applyFont="1" applyBorder="1" applyAlignment="1" applyProtection="1">
      <alignment horizontal="left" vertical="center" indent="1"/>
      <protection locked="0"/>
    </xf>
    <xf numFmtId="0" fontId="8" fillId="0" borderId="5" xfId="0" applyFont="1" applyBorder="1" applyAlignment="1">
      <alignment horizontal="center" shrinkToFit="1"/>
    </xf>
    <xf numFmtId="0" fontId="8" fillId="0" borderId="5" xfId="0" applyFont="1" applyBorder="1"/>
    <xf numFmtId="0" fontId="10" fillId="4" borderId="9" xfId="0" applyFont="1" applyFill="1" applyBorder="1" applyAlignment="1">
      <alignment horizontal="center"/>
    </xf>
    <xf numFmtId="0" fontId="10" fillId="4" borderId="10" xfId="0" applyFont="1" applyFill="1" applyBorder="1" applyAlignment="1">
      <alignment horizontal="center" shrinkToFit="1"/>
    </xf>
    <xf numFmtId="0" fontId="10" fillId="4" borderId="10" xfId="0" applyFont="1" applyFill="1" applyBorder="1" applyAlignment="1">
      <alignment horizontal="center"/>
    </xf>
    <xf numFmtId="164" fontId="10" fillId="4" borderId="10" xfId="0" applyNumberFormat="1" applyFont="1" applyFill="1" applyBorder="1" applyAlignment="1">
      <alignment horizontal="center"/>
    </xf>
    <xf numFmtId="0" fontId="10" fillId="4" borderId="10" xfId="0" applyFont="1" applyFill="1" applyBorder="1" applyAlignment="1">
      <alignment shrinkToFit="1"/>
    </xf>
    <xf numFmtId="49" fontId="10" fillId="4" borderId="10" xfId="0" applyNumberFormat="1" applyFont="1" applyFill="1" applyBorder="1" applyAlignment="1">
      <alignment horizontal="center"/>
    </xf>
    <xf numFmtId="0" fontId="10" fillId="4" borderId="10" xfId="0" applyFont="1" applyFill="1" applyBorder="1" applyAlignment="1">
      <alignment horizontal="left" indent="1"/>
    </xf>
    <xf numFmtId="0" fontId="10" fillId="4" borderId="10" xfId="0" applyFont="1" applyFill="1" applyBorder="1" applyAlignment="1">
      <alignment horizontal="center" vertical="center" shrinkToFit="1"/>
    </xf>
    <xf numFmtId="165" fontId="10" fillId="4" borderId="10" xfId="0" applyNumberFormat="1" applyFont="1" applyFill="1" applyBorder="1" applyAlignment="1">
      <alignment horizontal="center" shrinkToFit="1"/>
    </xf>
    <xf numFmtId="165" fontId="10" fillId="4" borderId="10" xfId="0" applyNumberFormat="1" applyFont="1" applyFill="1" applyBorder="1" applyAlignment="1">
      <alignment horizontal="center"/>
    </xf>
    <xf numFmtId="165" fontId="10" fillId="9" borderId="10" xfId="0" applyNumberFormat="1" applyFont="1" applyFill="1" applyBorder="1" applyAlignment="1">
      <alignment horizontal="center" shrinkToFit="1"/>
    </xf>
    <xf numFmtId="166" fontId="4" fillId="9" borderId="14" xfId="0" applyNumberFormat="1" applyFont="1" applyFill="1" applyBorder="1" applyAlignment="1" applyProtection="1">
      <alignment horizontal="right" vertical="center"/>
      <protection locked="0"/>
    </xf>
    <xf numFmtId="166" fontId="4" fillId="4" borderId="10" xfId="0" applyNumberFormat="1" applyFont="1" applyFill="1" applyBorder="1" applyAlignment="1">
      <alignment horizontal="right" shrinkToFit="1"/>
    </xf>
    <xf numFmtId="166" fontId="4" fillId="9" borderId="10" xfId="0" applyNumberFormat="1" applyFont="1" applyFill="1" applyBorder="1" applyAlignment="1">
      <alignment horizontal="right" shrinkToFit="1"/>
    </xf>
    <xf numFmtId="166" fontId="7" fillId="9" borderId="14" xfId="0" applyNumberFormat="1" applyFont="1" applyFill="1" applyBorder="1" applyAlignment="1">
      <alignment horizontal="right" vertical="center"/>
    </xf>
    <xf numFmtId="0" fontId="10" fillId="4" borderId="14" xfId="0" applyFont="1" applyFill="1" applyBorder="1" applyAlignment="1">
      <alignment horizontal="center" shrinkToFit="1"/>
    </xf>
    <xf numFmtId="165" fontId="10" fillId="4" borderId="11" xfId="0" applyNumberFormat="1" applyFont="1" applyFill="1" applyBorder="1" applyAlignment="1">
      <alignment horizontal="center" shrinkToFit="1"/>
    </xf>
    <xf numFmtId="0" fontId="18" fillId="0" borderId="0" xfId="0" applyFont="1" applyAlignment="1">
      <alignment horizontal="left" vertical="top"/>
    </xf>
    <xf numFmtId="0" fontId="8" fillId="0" borderId="0" xfId="0" applyFont="1" applyAlignment="1">
      <alignment horizontal="left" vertical="center" shrinkToFit="1"/>
    </xf>
    <xf numFmtId="0" fontId="10" fillId="0" borderId="0" xfId="3" applyFont="1" applyAlignment="1" applyProtection="1">
      <alignment horizontal="center"/>
      <protection locked="0"/>
    </xf>
    <xf numFmtId="164" fontId="8" fillId="0" borderId="0" xfId="0" applyNumberFormat="1" applyFont="1" applyAlignment="1">
      <alignment horizontal="center" vertical="center"/>
    </xf>
    <xf numFmtId="0" fontId="8" fillId="0" borderId="0" xfId="0" applyFont="1" applyAlignment="1">
      <alignment vertical="center" shrinkToFit="1"/>
    </xf>
    <xf numFmtId="164" fontId="8" fillId="0" borderId="0" xfId="0" applyNumberFormat="1" applyFont="1" applyAlignment="1">
      <alignment horizontal="left" vertical="center" indent="1"/>
    </xf>
    <xf numFmtId="49" fontId="8" fillId="0" borderId="0" xfId="0" applyNumberFormat="1" applyFont="1" applyAlignment="1">
      <alignment horizontal="left" vertical="center" indent="1"/>
    </xf>
    <xf numFmtId="0" fontId="8" fillId="0" borderId="0" xfId="0" applyFont="1" applyAlignment="1">
      <alignment horizontal="center" vertical="center" shrinkToFit="1"/>
    </xf>
    <xf numFmtId="14" fontId="8" fillId="0" borderId="0" xfId="0" applyNumberFormat="1" applyFont="1" applyAlignment="1">
      <alignment horizontal="center" shrinkToFit="1"/>
    </xf>
    <xf numFmtId="165" fontId="8" fillId="0" borderId="0" xfId="0" applyNumberFormat="1" applyFont="1" applyAlignment="1">
      <alignment horizontal="center" shrinkToFit="1"/>
    </xf>
    <xf numFmtId="165" fontId="8" fillId="0" borderId="0" xfId="0" applyNumberFormat="1" applyFont="1" applyAlignment="1">
      <alignment horizontal="center"/>
    </xf>
    <xf numFmtId="166" fontId="8" fillId="0" borderId="0" xfId="0" applyNumberFormat="1" applyFont="1" applyAlignment="1">
      <alignment shrinkToFit="1"/>
    </xf>
    <xf numFmtId="166" fontId="8" fillId="0" borderId="0" xfId="0" applyNumberFormat="1" applyFont="1" applyAlignment="1">
      <alignment horizontal="right" vertical="center"/>
    </xf>
    <xf numFmtId="0" fontId="8" fillId="0" borderId="0" xfId="0" applyFont="1" applyAlignment="1">
      <alignment shrinkToFit="1"/>
    </xf>
    <xf numFmtId="166" fontId="8" fillId="10" borderId="9" xfId="0" applyNumberFormat="1" applyFont="1" applyFill="1" applyBorder="1" applyAlignment="1">
      <alignment shrinkToFit="1"/>
    </xf>
    <xf numFmtId="166" fontId="8" fillId="10" borderId="11" xfId="0" applyNumberFormat="1" applyFont="1" applyFill="1" applyBorder="1" applyAlignment="1">
      <alignment shrinkToFit="1"/>
    </xf>
    <xf numFmtId="166" fontId="8" fillId="10" borderId="13" xfId="0" applyNumberFormat="1" applyFont="1" applyFill="1" applyBorder="1" applyAlignment="1">
      <alignment shrinkToFit="1"/>
    </xf>
    <xf numFmtId="0" fontId="8" fillId="0" borderId="0" xfId="0" applyFont="1" applyAlignment="1">
      <alignment horizontal="right" vertical="top" wrapText="1"/>
    </xf>
    <xf numFmtId="0" fontId="8" fillId="0" borderId="0" xfId="0" applyFont="1" applyAlignment="1">
      <alignment wrapText="1"/>
    </xf>
    <xf numFmtId="0" fontId="8" fillId="0" borderId="0" xfId="0" applyFont="1" applyAlignment="1">
      <alignment horizontal="center" wrapText="1"/>
    </xf>
    <xf numFmtId="0" fontId="0" fillId="0" borderId="0" xfId="0" applyAlignment="1">
      <alignment horizontal="center"/>
    </xf>
    <xf numFmtId="0" fontId="0" fillId="0" borderId="0" xfId="0" applyAlignment="1">
      <alignment shrinkToFit="1"/>
    </xf>
    <xf numFmtId="0" fontId="0" fillId="0" borderId="0" xfId="0" applyAlignment="1">
      <alignment horizontal="right" shrinkToFit="1"/>
    </xf>
    <xf numFmtId="166" fontId="0" fillId="0" borderId="0" xfId="0" applyNumberFormat="1" applyAlignment="1">
      <alignment shrinkToFit="1"/>
    </xf>
    <xf numFmtId="0" fontId="16" fillId="3" borderId="0" xfId="0" applyFont="1" applyFill="1"/>
    <xf numFmtId="0" fontId="0" fillId="7" borderId="0" xfId="0" applyFill="1"/>
    <xf numFmtId="0" fontId="0" fillId="7" borderId="0" xfId="0" applyFill="1" applyAlignment="1">
      <alignment horizontal="center"/>
    </xf>
    <xf numFmtId="166" fontId="0" fillId="0" borderId="0" xfId="0" applyNumberFormat="1" applyAlignment="1">
      <alignment horizontal="right" shrinkToFit="1"/>
    </xf>
    <xf numFmtId="0" fontId="0" fillId="14" borderId="0" xfId="0" applyFill="1"/>
    <xf numFmtId="0" fontId="0" fillId="14" borderId="0" xfId="0" applyFill="1" applyAlignment="1">
      <alignment horizontal="center"/>
    </xf>
    <xf numFmtId="0" fontId="0" fillId="18" borderId="0" xfId="0" applyFill="1"/>
    <xf numFmtId="0" fontId="0" fillId="18" borderId="0" xfId="0" applyFill="1" applyAlignment="1">
      <alignment horizontal="center"/>
    </xf>
    <xf numFmtId="0" fontId="0" fillId="15" borderId="0" xfId="0" applyFill="1"/>
    <xf numFmtId="0" fontId="0" fillId="15" borderId="0" xfId="0" applyFill="1" applyAlignment="1">
      <alignment horizontal="center"/>
    </xf>
    <xf numFmtId="166" fontId="0" fillId="0" borderId="0" xfId="0" applyNumberFormat="1"/>
    <xf numFmtId="9" fontId="0" fillId="0" borderId="0" xfId="2" applyFont="1" applyFill="1" applyBorder="1" applyAlignment="1">
      <alignment shrinkToFit="1"/>
    </xf>
    <xf numFmtId="0" fontId="0" fillId="13" borderId="0" xfId="0" applyFill="1"/>
    <xf numFmtId="0" fontId="0" fillId="19" borderId="0" xfId="0" applyFill="1"/>
    <xf numFmtId="0" fontId="0" fillId="20" borderId="0" xfId="0" applyFill="1"/>
    <xf numFmtId="0" fontId="0" fillId="20" borderId="0" xfId="0" applyFill="1" applyAlignment="1">
      <alignment horizontal="center"/>
    </xf>
    <xf numFmtId="0" fontId="0" fillId="21" borderId="0" xfId="0" applyFill="1"/>
    <xf numFmtId="0" fontId="0" fillId="22" borderId="0" xfId="0" applyFill="1"/>
    <xf numFmtId="0" fontId="2" fillId="23" borderId="0" xfId="0" applyFont="1" applyFill="1"/>
    <xf numFmtId="0" fontId="0" fillId="23" borderId="0" xfId="0" applyFill="1"/>
    <xf numFmtId="0" fontId="0" fillId="23" borderId="0" xfId="0" applyFill="1" applyAlignment="1">
      <alignment horizontal="center"/>
    </xf>
    <xf numFmtId="0" fontId="10" fillId="0" borderId="5" xfId="0" applyFont="1" applyBorder="1" applyAlignment="1">
      <alignment vertical="center"/>
    </xf>
    <xf numFmtId="7" fontId="10" fillId="0" borderId="5" xfId="0" applyNumberFormat="1" applyFont="1" applyBorder="1" applyAlignment="1">
      <alignment horizontal="left" vertical="center" shrinkToFit="1"/>
    </xf>
    <xf numFmtId="7" fontId="12" fillId="0" borderId="5" xfId="0" applyNumberFormat="1" applyFont="1" applyBorder="1" applyAlignment="1">
      <alignment horizontal="center" shrinkToFit="1"/>
    </xf>
    <xf numFmtId="164" fontId="10" fillId="0" borderId="5" xfId="0" applyNumberFormat="1" applyFont="1" applyBorder="1" applyAlignment="1">
      <alignment horizontal="center" vertical="center"/>
    </xf>
    <xf numFmtId="7" fontId="12" fillId="0" borderId="5" xfId="0" applyNumberFormat="1" applyFont="1" applyBorder="1" applyAlignment="1">
      <alignment shrinkToFit="1"/>
    </xf>
    <xf numFmtId="0" fontId="10" fillId="0" borderId="5" xfId="3" applyFont="1" applyBorder="1" applyAlignment="1" applyProtection="1">
      <alignment vertical="center" shrinkToFit="1"/>
      <protection locked="0"/>
    </xf>
    <xf numFmtId="7" fontId="12" fillId="0" borderId="5" xfId="0" applyNumberFormat="1" applyFont="1" applyBorder="1" applyAlignment="1">
      <alignment horizontal="left" vertical="center" shrinkToFit="1"/>
    </xf>
    <xf numFmtId="164" fontId="10" fillId="0" borderId="5" xfId="3" applyNumberFormat="1" applyFont="1" applyBorder="1" applyAlignment="1" applyProtection="1">
      <alignment horizontal="center" vertical="center"/>
      <protection locked="0"/>
    </xf>
    <xf numFmtId="7" fontId="10" fillId="0" borderId="5" xfId="0" applyNumberFormat="1" applyFont="1" applyBorder="1" applyAlignment="1">
      <alignment shrinkToFit="1"/>
    </xf>
    <xf numFmtId="7" fontId="12" fillId="0" borderId="5" xfId="0" applyNumberFormat="1" applyFont="1" applyBorder="1" applyAlignment="1">
      <alignment horizontal="center"/>
    </xf>
    <xf numFmtId="5" fontId="12" fillId="0" borderId="5" xfId="0" applyNumberFormat="1" applyFont="1" applyBorder="1" applyAlignment="1">
      <alignment horizontal="center"/>
    </xf>
    <xf numFmtId="3" fontId="10" fillId="0" borderId="5" xfId="0" applyNumberFormat="1" applyFont="1" applyBorder="1" applyAlignment="1" applyProtection="1">
      <alignment horizontal="left" vertical="center" shrinkToFit="1"/>
      <protection locked="0"/>
    </xf>
    <xf numFmtId="5" fontId="10" fillId="0" borderId="5" xfId="0" applyNumberFormat="1" applyFont="1" applyBorder="1" applyAlignment="1" applyProtection="1">
      <alignment horizontal="center"/>
      <protection locked="0"/>
    </xf>
    <xf numFmtId="164" fontId="10" fillId="0" borderId="5" xfId="0" applyNumberFormat="1" applyFont="1" applyBorder="1" applyAlignment="1" applyProtection="1">
      <alignment horizontal="center" vertical="center"/>
      <protection locked="0"/>
    </xf>
    <xf numFmtId="167" fontId="3" fillId="2" borderId="9" xfId="0" applyNumberFormat="1" applyFont="1" applyFill="1" applyBorder="1" applyAlignment="1">
      <alignment horizontal="left" vertical="center"/>
    </xf>
    <xf numFmtId="167" fontId="3" fillId="2" borderId="10" xfId="0" applyNumberFormat="1" applyFont="1" applyFill="1" applyBorder="1" applyAlignment="1">
      <alignment horizontal="left" vertical="center"/>
    </xf>
    <xf numFmtId="14" fontId="4" fillId="3" borderId="12" xfId="0" applyNumberFormat="1" applyFont="1" applyFill="1" applyBorder="1" applyAlignment="1">
      <alignment horizontal="center" vertical="top" shrinkToFit="1"/>
    </xf>
    <xf numFmtId="14" fontId="4" fillId="3" borderId="13" xfId="0" applyNumberFormat="1" applyFont="1" applyFill="1" applyBorder="1" applyAlignment="1">
      <alignment horizontal="center" vertical="top" shrinkToFit="1"/>
    </xf>
    <xf numFmtId="0" fontId="10" fillId="6" borderId="8" xfId="0" applyFont="1" applyFill="1" applyBorder="1" applyAlignment="1">
      <alignment horizontal="center" vertical="top" wrapText="1"/>
    </xf>
    <xf numFmtId="0" fontId="10" fillId="6" borderId="14" xfId="0" applyFont="1" applyFill="1" applyBorder="1" applyAlignment="1">
      <alignment horizontal="center" vertical="top" wrapText="1"/>
    </xf>
    <xf numFmtId="0" fontId="5" fillId="3" borderId="2" xfId="0" applyFont="1" applyFill="1" applyBorder="1" applyAlignment="1">
      <alignment horizontal="center" shrinkToFit="1"/>
    </xf>
    <xf numFmtId="0" fontId="5" fillId="3" borderId="3" xfId="0" applyFont="1" applyFill="1" applyBorder="1" applyAlignment="1">
      <alignment horizontal="center" shrinkToFit="1"/>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6" fillId="7" borderId="5" xfId="0" applyFont="1" applyFill="1" applyBorder="1" applyAlignment="1">
      <alignment horizontal="center" wrapText="1"/>
    </xf>
    <xf numFmtId="0" fontId="6" fillId="7" borderId="4" xfId="0" applyFont="1" applyFill="1" applyBorder="1" applyAlignment="1">
      <alignment horizontal="center" wrapText="1"/>
    </xf>
    <xf numFmtId="0" fontId="6" fillId="7" borderId="8" xfId="0" applyFont="1" applyFill="1" applyBorder="1" applyAlignment="1">
      <alignment horizontal="center" wrapText="1"/>
    </xf>
    <xf numFmtId="0" fontId="6" fillId="7" borderId="14" xfId="0" applyFont="1" applyFill="1" applyBorder="1" applyAlignment="1">
      <alignment horizontal="center" wrapText="1"/>
    </xf>
    <xf numFmtId="0" fontId="7" fillId="0" borderId="4" xfId="0" applyFont="1" applyBorder="1" applyAlignment="1">
      <alignment horizontal="center" wrapText="1"/>
    </xf>
    <xf numFmtId="0" fontId="7" fillId="0" borderId="8" xfId="0" applyFont="1" applyBorder="1" applyAlignment="1">
      <alignment horizontal="center" wrapText="1"/>
    </xf>
    <xf numFmtId="0" fontId="7" fillId="0" borderId="14" xfId="0" applyFont="1" applyBorder="1" applyAlignment="1">
      <alignment horizontal="center" wrapText="1"/>
    </xf>
  </cellXfs>
  <cellStyles count="4">
    <cellStyle name="Currency" xfId="1" builtinId="4"/>
    <cellStyle name="Normal" xfId="0" builtinId="0"/>
    <cellStyle name="Normal 2" xfId="3" xr:uid="{3FF87F43-CBAF-4583-A2DC-340265C7BF7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71309-EEBD-4DAB-8786-B39F3A9A6B02}">
  <sheetPr>
    <pageSetUpPr fitToPage="1"/>
  </sheetPr>
  <dimension ref="A1:BG169"/>
  <sheetViews>
    <sheetView tabSelected="1" zoomScale="70" zoomScaleNormal="70" workbookViewId="0">
      <selection activeCell="AH1" sqref="AH1:AH1048576"/>
    </sheetView>
  </sheetViews>
  <sheetFormatPr defaultRowHeight="13.4" customHeight="1" outlineLevelCol="1" x14ac:dyDescent="0.35"/>
  <cols>
    <col min="1" max="1" width="2.54296875" customWidth="1"/>
    <col min="2" max="2" width="13.26953125" customWidth="1"/>
    <col min="3" max="3" width="14" customWidth="1"/>
    <col min="4" max="4" width="10.81640625" style="293" customWidth="1"/>
    <col min="5" max="5" width="6.54296875" customWidth="1"/>
    <col min="6" max="6" width="16.54296875" customWidth="1"/>
    <col min="7" max="7" width="12.26953125" customWidth="1"/>
    <col min="8" max="8" width="10.1796875" customWidth="1"/>
    <col min="9" max="9" width="8.1796875" hidden="1" customWidth="1" outlineLevel="1"/>
    <col min="10" max="10" width="9" hidden="1" customWidth="1" outlineLevel="1"/>
    <col min="11" max="11" width="9.54296875" hidden="1" customWidth="1" outlineLevel="1"/>
    <col min="12" max="12" width="18.1796875" customWidth="1" collapsed="1"/>
    <col min="13" max="13" width="6.1796875" customWidth="1"/>
    <col min="14" max="14" width="33.81640625" style="294" customWidth="1"/>
    <col min="15" max="16" width="15.26953125" hidden="1" customWidth="1" outlineLevel="1"/>
    <col min="17" max="17" width="15.26953125" customWidth="1" collapsed="1"/>
    <col min="18" max="18" width="14.81640625" customWidth="1"/>
    <col min="19" max="19" width="14.81640625" hidden="1" customWidth="1" outlineLevel="1"/>
    <col min="20" max="21" width="16.26953125" hidden="1" customWidth="1" outlineLevel="1"/>
    <col min="22" max="22" width="12.81640625" hidden="1" customWidth="1" outlineLevel="1"/>
    <col min="23" max="23" width="12" customWidth="1" collapsed="1"/>
    <col min="24" max="24" width="11.1796875" hidden="1" customWidth="1" outlineLevel="1"/>
    <col min="25" max="25" width="12.7265625" hidden="1" customWidth="1" outlineLevel="1"/>
    <col min="26" max="26" width="14.453125" hidden="1" customWidth="1" outlineLevel="1"/>
    <col min="27" max="27" width="10.81640625" hidden="1" customWidth="1" outlineLevel="1"/>
    <col min="28" max="28" width="11.7265625" hidden="1" customWidth="1" outlineLevel="1"/>
    <col min="29" max="29" width="10.1796875" hidden="1" customWidth="1" outlineLevel="1"/>
    <col min="30" max="30" width="10.26953125" hidden="1" customWidth="1" outlineLevel="1"/>
    <col min="31" max="31" width="8.81640625" hidden="1" customWidth="1" outlineLevel="1"/>
    <col min="32" max="32" width="13.54296875" hidden="1" customWidth="1" outlineLevel="1"/>
    <col min="33" max="33" width="16.26953125" customWidth="1" collapsed="1"/>
    <col min="34" max="34" width="13.81640625" hidden="1" customWidth="1"/>
    <col min="35" max="35" width="11.7265625" hidden="1" customWidth="1" outlineLevel="1"/>
    <col min="36" max="36" width="10.7265625" hidden="1" customWidth="1" outlineLevel="1"/>
    <col min="37" max="37" width="11.54296875" hidden="1" customWidth="1" outlineLevel="1"/>
    <col min="38" max="38" width="10.7265625" hidden="1" customWidth="1" outlineLevel="1"/>
    <col min="39" max="39" width="11.54296875" hidden="1" customWidth="1" outlineLevel="1"/>
    <col min="40" max="40" width="11.1796875" style="294" hidden="1" customWidth="1" outlineLevel="1"/>
    <col min="41" max="41" width="10.1796875" hidden="1" customWidth="1" outlineLevel="1"/>
    <col min="42" max="42" width="9.26953125" hidden="1" customWidth="1" outlineLevel="1"/>
    <col min="43" max="43" width="9.81640625" hidden="1" customWidth="1" outlineLevel="1"/>
    <col min="44" max="44" width="11.54296875" customWidth="1" collapsed="1"/>
    <col min="45" max="45" width="11.81640625" bestFit="1" customWidth="1"/>
    <col min="46" max="46" width="18.81640625" customWidth="1" outlineLevel="1"/>
    <col min="47" max="47" width="2.1796875" customWidth="1" outlineLevel="1"/>
    <col min="48" max="48" width="1.54296875" customWidth="1" outlineLevel="1"/>
    <col min="49" max="49" width="0.453125" customWidth="1" outlineLevel="1"/>
    <col min="50" max="50" width="1.7265625" customWidth="1" outlineLevel="1"/>
    <col min="51" max="51" width="12.54296875" customWidth="1"/>
    <col min="52" max="52" width="2.26953125" customWidth="1"/>
    <col min="53" max="53" width="13.26953125" customWidth="1"/>
    <col min="54" max="54" width="12.7265625" customWidth="1"/>
    <col min="55" max="55" width="18.26953125" customWidth="1"/>
    <col min="56" max="56" width="49.7265625" customWidth="1"/>
    <col min="57" max="57" width="20.1796875" customWidth="1"/>
    <col min="58" max="58" width="15.453125" customWidth="1"/>
  </cols>
  <sheetData>
    <row r="1" spans="2:55" ht="13.4" customHeight="1" x14ac:dyDescent="0.35">
      <c r="B1" s="1" t="s">
        <v>572</v>
      </c>
      <c r="C1" s="2"/>
      <c r="D1" s="3"/>
      <c r="E1" s="4"/>
      <c r="F1" s="5"/>
      <c r="G1" s="6"/>
      <c r="H1" s="6"/>
      <c r="I1" s="7"/>
      <c r="J1" s="7"/>
      <c r="K1" s="8"/>
      <c r="L1" s="7"/>
      <c r="M1" s="9"/>
      <c r="N1" s="10"/>
      <c r="O1" s="11"/>
      <c r="P1" s="11"/>
      <c r="Q1" s="11"/>
      <c r="R1" s="12"/>
      <c r="S1" s="12"/>
      <c r="T1" s="13"/>
      <c r="U1" s="13"/>
      <c r="V1" s="14"/>
      <c r="W1" s="15"/>
      <c r="X1" s="338"/>
      <c r="Y1" s="338"/>
      <c r="Z1" s="338"/>
      <c r="AA1" s="338"/>
      <c r="AB1" s="338"/>
      <c r="AC1" s="338"/>
      <c r="AD1" s="338"/>
      <c r="AE1" s="338"/>
      <c r="AF1" s="339"/>
      <c r="AG1" s="16"/>
      <c r="AH1" s="17"/>
      <c r="AI1" s="340"/>
      <c r="AJ1" s="341"/>
      <c r="AK1" s="341"/>
      <c r="AL1" s="341"/>
      <c r="AM1" s="341"/>
      <c r="AN1" s="341"/>
      <c r="AO1" s="341"/>
      <c r="AP1" s="341"/>
      <c r="AQ1" s="342"/>
      <c r="AR1" s="18"/>
      <c r="AS1" s="19"/>
      <c r="AT1" s="20" t="s">
        <v>0</v>
      </c>
      <c r="AU1" s="343" t="s">
        <v>1</v>
      </c>
      <c r="AV1" s="343" t="s">
        <v>2</v>
      </c>
      <c r="AW1" s="344" t="s">
        <v>3</v>
      </c>
      <c r="AX1" s="347" t="s">
        <v>4</v>
      </c>
      <c r="AY1" s="22"/>
      <c r="AZ1" s="23"/>
      <c r="BA1" s="22"/>
      <c r="BB1" s="18"/>
    </row>
    <row r="2" spans="2:55" ht="13.4" customHeight="1" x14ac:dyDescent="0.35">
      <c r="B2" s="24" t="s">
        <v>5</v>
      </c>
      <c r="C2" s="2"/>
      <c r="D2" s="3"/>
      <c r="E2" s="25"/>
      <c r="F2" s="26"/>
      <c r="G2" s="27"/>
      <c r="H2" s="27"/>
      <c r="I2" s="28"/>
      <c r="J2" s="28"/>
      <c r="K2" s="29"/>
      <c r="L2" s="28"/>
      <c r="M2" s="30"/>
      <c r="N2" s="31"/>
      <c r="O2" s="32"/>
      <c r="P2" s="32"/>
      <c r="Q2" s="32"/>
      <c r="R2" s="33"/>
      <c r="S2" s="33"/>
      <c r="T2" s="34"/>
      <c r="U2" s="34"/>
      <c r="V2" s="35"/>
      <c r="W2" s="36" t="s">
        <v>6</v>
      </c>
      <c r="X2" s="37">
        <v>111592498</v>
      </c>
      <c r="Y2" s="38">
        <v>72790575</v>
      </c>
      <c r="Z2" s="39">
        <f>X2+Y2</f>
        <v>184383073</v>
      </c>
      <c r="AA2" s="40"/>
      <c r="AB2" s="40" t="s">
        <v>7</v>
      </c>
      <c r="AC2" s="41"/>
      <c r="AD2" s="41"/>
      <c r="AE2" s="41"/>
      <c r="AF2" s="42"/>
      <c r="AG2" s="43" t="s">
        <v>8</v>
      </c>
      <c r="AH2" s="44"/>
      <c r="AI2" s="45">
        <v>111592498</v>
      </c>
      <c r="AJ2" s="46">
        <v>72790575</v>
      </c>
      <c r="AK2" s="46">
        <f>AI2+AJ2</f>
        <v>184383073</v>
      </c>
      <c r="AL2" s="47"/>
      <c r="AM2" s="47" t="s">
        <v>9</v>
      </c>
      <c r="AN2" s="47"/>
      <c r="AO2" s="47"/>
      <c r="AP2" s="47"/>
      <c r="AQ2" s="48"/>
      <c r="AR2" s="49" t="s">
        <v>10</v>
      </c>
      <c r="AS2" s="50" t="s">
        <v>6</v>
      </c>
      <c r="AT2" s="51"/>
      <c r="AU2" s="343"/>
      <c r="AV2" s="343"/>
      <c r="AW2" s="345"/>
      <c r="AX2" s="348"/>
      <c r="AY2" s="53"/>
      <c r="AZ2" s="23"/>
      <c r="BA2" s="53"/>
      <c r="BB2" s="54" t="s">
        <v>10</v>
      </c>
    </row>
    <row r="3" spans="2:55" ht="13.4" customHeight="1" x14ac:dyDescent="0.35">
      <c r="B3" s="332">
        <v>44865</v>
      </c>
      <c r="C3" s="333"/>
      <c r="D3" s="55"/>
      <c r="E3" s="56"/>
      <c r="F3" s="57"/>
      <c r="G3" s="58"/>
      <c r="H3" s="58"/>
      <c r="I3" s="59"/>
      <c r="J3" s="59"/>
      <c r="K3" s="60"/>
      <c r="L3" s="59"/>
      <c r="M3" s="61"/>
      <c r="N3" s="62"/>
      <c r="O3" s="334" t="s">
        <v>11</v>
      </c>
      <c r="P3" s="335"/>
      <c r="Q3" s="334" t="s">
        <v>12</v>
      </c>
      <c r="R3" s="335"/>
      <c r="S3" s="334"/>
      <c r="T3" s="335"/>
      <c r="U3" s="63"/>
      <c r="V3" s="64"/>
      <c r="W3" s="65" t="s">
        <v>13</v>
      </c>
      <c r="X3" s="66" t="s">
        <v>14</v>
      </c>
      <c r="Y3" s="67" t="s">
        <v>15</v>
      </c>
      <c r="Z3" s="67" t="s">
        <v>16</v>
      </c>
      <c r="AA3" s="67" t="s">
        <v>17</v>
      </c>
      <c r="AB3" s="67" t="s">
        <v>18</v>
      </c>
      <c r="AC3" s="67" t="s">
        <v>19</v>
      </c>
      <c r="AD3" s="67" t="s">
        <v>20</v>
      </c>
      <c r="AE3" s="67" t="s">
        <v>21</v>
      </c>
      <c r="AF3" s="67" t="s">
        <v>22</v>
      </c>
      <c r="AG3" s="65" t="s">
        <v>7</v>
      </c>
      <c r="AH3" s="68"/>
      <c r="AI3" s="69" t="s">
        <v>14</v>
      </c>
      <c r="AJ3" s="69" t="s">
        <v>15</v>
      </c>
      <c r="AK3" s="69" t="s">
        <v>16</v>
      </c>
      <c r="AL3" s="69" t="s">
        <v>17</v>
      </c>
      <c r="AM3" s="70" t="s">
        <v>18</v>
      </c>
      <c r="AN3" s="69" t="s">
        <v>19</v>
      </c>
      <c r="AO3" s="69" t="s">
        <v>20</v>
      </c>
      <c r="AP3" s="69" t="s">
        <v>21</v>
      </c>
      <c r="AQ3" s="69" t="s">
        <v>23</v>
      </c>
      <c r="AR3" s="49" t="s">
        <v>24</v>
      </c>
      <c r="AS3" s="50" t="s">
        <v>13</v>
      </c>
      <c r="AT3" s="336" t="s">
        <v>25</v>
      </c>
      <c r="AU3" s="343"/>
      <c r="AV3" s="343"/>
      <c r="AW3" s="345"/>
      <c r="AX3" s="348"/>
      <c r="AY3" s="71"/>
      <c r="AZ3" s="23"/>
      <c r="BA3" s="71"/>
      <c r="BB3" s="54" t="s">
        <v>24</v>
      </c>
    </row>
    <row r="4" spans="2:55" ht="13.4" customHeight="1" x14ac:dyDescent="0.35">
      <c r="B4" s="72" t="s">
        <v>26</v>
      </c>
      <c r="C4" s="73" t="s">
        <v>27</v>
      </c>
      <c r="D4" s="74" t="s">
        <v>28</v>
      </c>
      <c r="E4" s="75" t="s">
        <v>29</v>
      </c>
      <c r="F4" s="76" t="s">
        <v>30</v>
      </c>
      <c r="G4" s="72" t="s">
        <v>31</v>
      </c>
      <c r="H4" s="72" t="s">
        <v>32</v>
      </c>
      <c r="I4" s="75" t="s">
        <v>33</v>
      </c>
      <c r="J4" s="75" t="s">
        <v>33</v>
      </c>
      <c r="K4" s="77" t="s">
        <v>33</v>
      </c>
      <c r="L4" s="75" t="s">
        <v>33</v>
      </c>
      <c r="M4" s="78" t="s">
        <v>34</v>
      </c>
      <c r="N4" s="79" t="s">
        <v>35</v>
      </c>
      <c r="O4" s="80" t="s">
        <v>36</v>
      </c>
      <c r="P4" s="80" t="s">
        <v>11</v>
      </c>
      <c r="Q4" s="80" t="s">
        <v>36</v>
      </c>
      <c r="R4" s="80" t="s">
        <v>36</v>
      </c>
      <c r="S4" s="80" t="s">
        <v>37</v>
      </c>
      <c r="T4" s="17" t="s">
        <v>38</v>
      </c>
      <c r="U4" s="17" t="s">
        <v>37</v>
      </c>
      <c r="V4" s="17" t="s">
        <v>39</v>
      </c>
      <c r="W4" s="81">
        <f>W5/AR5</f>
        <v>0.98801985937519798</v>
      </c>
      <c r="X4" s="82">
        <f>X5/X2</f>
        <v>0</v>
      </c>
      <c r="Y4" s="82">
        <f>Y5/Y2</f>
        <v>1.769294994578625E-3</v>
      </c>
      <c r="Z4" s="82">
        <f>Z5/Z2</f>
        <v>6.9848060293473905E-4</v>
      </c>
      <c r="AA4" s="82">
        <f>AA5/AL5</f>
        <v>0</v>
      </c>
      <c r="AB4" s="82">
        <f>AB5/AN5</f>
        <v>0.12108135810576338</v>
      </c>
      <c r="AC4" s="82">
        <f>AC5/AN5</f>
        <v>0</v>
      </c>
      <c r="AD4" s="82">
        <f>AD5/AM5</f>
        <v>0</v>
      </c>
      <c r="AE4" s="82">
        <f>AE5/AN5</f>
        <v>0</v>
      </c>
      <c r="AF4" s="82">
        <f>AF5/AQ5</f>
        <v>0</v>
      </c>
      <c r="AG4" s="81">
        <f>AG5/AR5</f>
        <v>1.1980140624802049E-2</v>
      </c>
      <c r="AH4" s="17" t="s">
        <v>40</v>
      </c>
      <c r="AI4" s="83">
        <f>AI5/AR5</f>
        <v>0.37640670205955357</v>
      </c>
      <c r="AJ4" s="83">
        <f>AJ5/AR5</f>
        <v>0.19666983526465234</v>
      </c>
      <c r="AK4" s="83">
        <f>AK5/AR5</f>
        <v>0.57307653732420594</v>
      </c>
      <c r="AL4" s="83">
        <f>AL5/AR5</f>
        <v>2.2916632850877375E-2</v>
      </c>
      <c r="AM4" s="83">
        <f>AM5/AR5</f>
        <v>0.12700235643020366</v>
      </c>
      <c r="AN4" s="83">
        <f>AN5/AR5</f>
        <v>9.5660790010188651E-2</v>
      </c>
      <c r="AO4" s="83">
        <f>AO5/AR5</f>
        <v>9.9464734446683092E-2</v>
      </c>
      <c r="AP4" s="83">
        <f>AP5/AS5</f>
        <v>0</v>
      </c>
      <c r="AQ4" s="83">
        <f>AQ5/AR5</f>
        <v>8.1878948937841159E-2</v>
      </c>
      <c r="AR4" s="84">
        <f>AR5/AR5</f>
        <v>1</v>
      </c>
      <c r="AS4" s="85">
        <f>AS5/AR5</f>
        <v>0.98801985937519798</v>
      </c>
      <c r="AT4" s="337"/>
      <c r="AU4" s="343"/>
      <c r="AV4" s="343"/>
      <c r="AW4" s="346"/>
      <c r="AX4" s="349"/>
      <c r="AY4" s="22" t="s">
        <v>41</v>
      </c>
      <c r="AZ4" s="23"/>
      <c r="BA4" s="22" t="s">
        <v>42</v>
      </c>
      <c r="BB4" s="84">
        <f>BB5/BB5</f>
        <v>1</v>
      </c>
    </row>
    <row r="5" spans="2:55" ht="13.4" customHeight="1" x14ac:dyDescent="0.35">
      <c r="B5" s="86"/>
      <c r="C5" s="87"/>
      <c r="D5" s="88"/>
      <c r="E5" s="89"/>
      <c r="F5" s="90"/>
      <c r="G5" s="91"/>
      <c r="H5" s="91"/>
      <c r="I5" s="89"/>
      <c r="J5" s="89"/>
      <c r="K5" s="92"/>
      <c r="L5" s="89"/>
      <c r="M5" s="93"/>
      <c r="N5" s="94"/>
      <c r="O5" s="95" t="s">
        <v>43</v>
      </c>
      <c r="P5" s="96" t="s">
        <v>44</v>
      </c>
      <c r="Q5" s="95" t="s">
        <v>43</v>
      </c>
      <c r="R5" s="96" t="s">
        <v>44</v>
      </c>
      <c r="S5" s="96" t="s">
        <v>45</v>
      </c>
      <c r="T5" s="97" t="s">
        <v>46</v>
      </c>
      <c r="U5" s="97" t="s">
        <v>40</v>
      </c>
      <c r="V5" s="97" t="s">
        <v>47</v>
      </c>
      <c r="W5" s="98">
        <f t="shared" ref="W5:AG5" si="0">SUM(W7:W149)</f>
        <v>320192200.02212733</v>
      </c>
      <c r="X5" s="98">
        <f t="shared" si="0"/>
        <v>0</v>
      </c>
      <c r="Y5" s="98">
        <f t="shared" si="0"/>
        <v>128788</v>
      </c>
      <c r="Z5" s="98">
        <f t="shared" si="0"/>
        <v>128788</v>
      </c>
      <c r="AA5" s="98">
        <f t="shared" si="0"/>
        <v>0</v>
      </c>
      <c r="AB5" s="98">
        <f t="shared" si="0"/>
        <v>3753672</v>
      </c>
      <c r="AC5" s="98">
        <f t="shared" si="0"/>
        <v>0</v>
      </c>
      <c r="AD5" s="98">
        <f t="shared" si="0"/>
        <v>0</v>
      </c>
      <c r="AE5" s="98">
        <f t="shared" si="0"/>
        <v>0</v>
      </c>
      <c r="AF5" s="98">
        <f t="shared" si="0"/>
        <v>0</v>
      </c>
      <c r="AG5" s="98">
        <f t="shared" si="0"/>
        <v>3882460</v>
      </c>
      <c r="AH5" s="96" t="s">
        <v>44</v>
      </c>
      <c r="AI5" s="99">
        <f t="shared" ref="AI5:AS5" si="1">SUM(AI7:AI149)</f>
        <v>121983874</v>
      </c>
      <c r="AJ5" s="99">
        <f t="shared" si="1"/>
        <v>63735710</v>
      </c>
      <c r="AK5" s="99">
        <f t="shared" si="1"/>
        <v>185719584</v>
      </c>
      <c r="AL5" s="99">
        <f t="shared" si="1"/>
        <v>7426700</v>
      </c>
      <c r="AM5" s="99">
        <f t="shared" si="1"/>
        <v>41158245.482127286</v>
      </c>
      <c r="AN5" s="99">
        <f t="shared" si="1"/>
        <v>31001238</v>
      </c>
      <c r="AO5" s="99">
        <f t="shared" si="1"/>
        <v>32234000</v>
      </c>
      <c r="AP5" s="99">
        <f t="shared" si="1"/>
        <v>0</v>
      </c>
      <c r="AQ5" s="99">
        <f t="shared" si="1"/>
        <v>26534892.539999999</v>
      </c>
      <c r="AR5" s="99">
        <f t="shared" si="1"/>
        <v>324074660.02212733</v>
      </c>
      <c r="AS5" s="100">
        <f t="shared" si="1"/>
        <v>320192200.02212733</v>
      </c>
      <c r="AT5" s="101"/>
      <c r="AU5" s="21"/>
      <c r="AV5" s="21"/>
      <c r="AW5" s="52"/>
      <c r="AX5" s="102"/>
      <c r="AY5" s="103" t="s">
        <v>48</v>
      </c>
      <c r="AZ5" s="23"/>
      <c r="BA5" s="103" t="s">
        <v>49</v>
      </c>
      <c r="BB5" s="99">
        <f>SUM(BB7:BB149)</f>
        <v>324074660.02212733</v>
      </c>
    </row>
    <row r="6" spans="2:55" ht="13.4" customHeight="1" x14ac:dyDescent="0.35">
      <c r="B6" s="104" t="s">
        <v>26</v>
      </c>
      <c r="C6" s="105" t="s">
        <v>50</v>
      </c>
      <c r="D6" s="74" t="s">
        <v>28</v>
      </c>
      <c r="E6" s="75" t="s">
        <v>29</v>
      </c>
      <c r="F6" s="76" t="s">
        <v>30</v>
      </c>
      <c r="G6" s="72" t="s">
        <v>31</v>
      </c>
      <c r="H6" s="72" t="s">
        <v>32</v>
      </c>
      <c r="I6" s="75" t="s">
        <v>51</v>
      </c>
      <c r="J6" s="75" t="s">
        <v>52</v>
      </c>
      <c r="K6" s="77" t="s">
        <v>53</v>
      </c>
      <c r="L6" s="75" t="s">
        <v>33</v>
      </c>
      <c r="M6" s="106" t="s">
        <v>34</v>
      </c>
      <c r="N6" s="79" t="s">
        <v>35</v>
      </c>
      <c r="O6" s="80" t="s">
        <v>36</v>
      </c>
      <c r="P6" s="107" t="s">
        <v>11</v>
      </c>
      <c r="Q6" s="80" t="s">
        <v>36</v>
      </c>
      <c r="R6" s="107" t="s">
        <v>54</v>
      </c>
      <c r="S6" s="107" t="s">
        <v>55</v>
      </c>
      <c r="T6" s="17" t="s">
        <v>46</v>
      </c>
      <c r="U6" s="17" t="s">
        <v>56</v>
      </c>
      <c r="V6" s="17" t="s">
        <v>47</v>
      </c>
      <c r="W6" s="108" t="s">
        <v>13</v>
      </c>
      <c r="X6" s="109" t="s">
        <v>14</v>
      </c>
      <c r="Y6" s="109" t="s">
        <v>15</v>
      </c>
      <c r="Z6" s="109" t="s">
        <v>16</v>
      </c>
      <c r="AA6" s="109" t="s">
        <v>57</v>
      </c>
      <c r="AB6" s="109" t="s">
        <v>58</v>
      </c>
      <c r="AC6" s="109" t="s">
        <v>19</v>
      </c>
      <c r="AD6" s="109" t="s">
        <v>20</v>
      </c>
      <c r="AE6" s="109" t="s">
        <v>21</v>
      </c>
      <c r="AF6" s="109" t="s">
        <v>59</v>
      </c>
      <c r="AG6" s="108" t="s">
        <v>60</v>
      </c>
      <c r="AH6" s="17" t="s">
        <v>61</v>
      </c>
      <c r="AI6" s="110" t="s">
        <v>14</v>
      </c>
      <c r="AJ6" s="110" t="s">
        <v>15</v>
      </c>
      <c r="AK6" s="110" t="s">
        <v>16</v>
      </c>
      <c r="AL6" s="110" t="s">
        <v>57</v>
      </c>
      <c r="AM6" s="110" t="s">
        <v>58</v>
      </c>
      <c r="AN6" s="110" t="s">
        <v>62</v>
      </c>
      <c r="AO6" s="110" t="s">
        <v>20</v>
      </c>
      <c r="AP6" s="110" t="s">
        <v>21</v>
      </c>
      <c r="AQ6" s="110" t="s">
        <v>59</v>
      </c>
      <c r="AR6" s="111" t="s">
        <v>10</v>
      </c>
      <c r="AS6" s="112" t="s">
        <v>13</v>
      </c>
      <c r="AT6" s="113" t="s">
        <v>0</v>
      </c>
      <c r="AU6" s="114" t="s">
        <v>46</v>
      </c>
      <c r="AV6" s="114" t="s">
        <v>63</v>
      </c>
      <c r="AW6" s="114" t="s">
        <v>64</v>
      </c>
      <c r="AX6" s="115" t="s">
        <v>65</v>
      </c>
      <c r="AY6" s="22" t="s">
        <v>41</v>
      </c>
      <c r="AZ6" s="102"/>
      <c r="BA6" s="22" t="s">
        <v>66</v>
      </c>
      <c r="BB6" s="111" t="s">
        <v>10</v>
      </c>
    </row>
    <row r="7" spans="2:55" ht="13.4" customHeight="1" x14ac:dyDescent="0.35">
      <c r="B7" s="318" t="s">
        <v>67</v>
      </c>
      <c r="C7" s="319" t="s">
        <v>68</v>
      </c>
      <c r="D7" s="320" t="s">
        <v>69</v>
      </c>
      <c r="E7" s="321">
        <v>5013</v>
      </c>
      <c r="F7" s="322" t="s">
        <v>70</v>
      </c>
      <c r="G7" s="116" t="s">
        <v>71</v>
      </c>
      <c r="H7" s="116" t="s">
        <v>14</v>
      </c>
      <c r="I7" s="117" t="s">
        <v>72</v>
      </c>
      <c r="J7" s="117">
        <v>6080</v>
      </c>
      <c r="K7" s="118" t="s">
        <v>73</v>
      </c>
      <c r="L7" s="117" t="str">
        <f t="shared" ref="L7:L70" si="2">CONCATENATE(I7,"-",J7,"(",K7,")")</f>
        <v>STPCMLNI-6080(013)</v>
      </c>
      <c r="M7" s="119" t="s">
        <v>74</v>
      </c>
      <c r="N7" s="120" t="s">
        <v>75</v>
      </c>
      <c r="O7" s="121" t="s">
        <v>76</v>
      </c>
      <c r="P7" s="121">
        <v>44561</v>
      </c>
      <c r="Q7" s="122"/>
      <c r="R7" s="123"/>
      <c r="S7" s="123" t="s">
        <v>77</v>
      </c>
      <c r="T7" s="121"/>
      <c r="U7" s="121">
        <v>44816</v>
      </c>
      <c r="V7" s="121">
        <v>45199</v>
      </c>
      <c r="W7" s="124">
        <f t="shared" ref="W7:W70" si="3">AS7</f>
        <v>1500000</v>
      </c>
      <c r="X7" s="125"/>
      <c r="Y7" s="126"/>
      <c r="Z7" s="127">
        <f t="shared" ref="Z7:Z70" si="4">X7+Y7</f>
        <v>0</v>
      </c>
      <c r="AA7" s="128"/>
      <c r="AB7" s="128"/>
      <c r="AC7" s="127"/>
      <c r="AD7" s="127"/>
      <c r="AE7" s="127"/>
      <c r="AF7" s="127"/>
      <c r="AG7" s="124">
        <f t="shared" ref="AG7:AG62" si="5">SUM(Z7:AF7)</f>
        <v>0</v>
      </c>
      <c r="AH7" s="121"/>
      <c r="AI7" s="129">
        <v>1500000</v>
      </c>
      <c r="AJ7" s="129"/>
      <c r="AK7" s="127">
        <f t="shared" ref="AK7:AK70" si="6">AI7+AJ7</f>
        <v>1500000</v>
      </c>
      <c r="AL7" s="130"/>
      <c r="AM7" s="130"/>
      <c r="AN7" s="130"/>
      <c r="AO7" s="130"/>
      <c r="AP7" s="130"/>
      <c r="AQ7" s="130"/>
      <c r="AR7" s="124">
        <f t="shared" ref="AR7:AR70" si="7">SUM(AK7:AQ7)</f>
        <v>1500000</v>
      </c>
      <c r="AS7" s="124">
        <f t="shared" ref="AS7:AS70" si="8">AR7-AG7</f>
        <v>1500000</v>
      </c>
      <c r="AT7" s="131"/>
      <c r="AU7" s="132"/>
      <c r="AV7" s="132"/>
      <c r="AW7" s="133"/>
      <c r="AX7" s="115"/>
      <c r="AY7" s="134">
        <v>44835</v>
      </c>
      <c r="AZ7" s="23"/>
      <c r="BA7" s="134"/>
      <c r="BB7" s="124">
        <f t="shared" ref="BB7:BB70" si="9">AR7</f>
        <v>1500000</v>
      </c>
      <c r="BC7" s="135"/>
    </row>
    <row r="8" spans="2:55" ht="13.4" customHeight="1" x14ac:dyDescent="0.35">
      <c r="B8" s="159" t="s">
        <v>78</v>
      </c>
      <c r="C8" s="142" t="s">
        <v>68</v>
      </c>
      <c r="D8" s="136" t="s">
        <v>79</v>
      </c>
      <c r="E8" s="137">
        <v>7261</v>
      </c>
      <c r="F8" s="323" t="s">
        <v>80</v>
      </c>
      <c r="G8" s="138" t="s">
        <v>81</v>
      </c>
      <c r="H8" s="138" t="s">
        <v>81</v>
      </c>
      <c r="I8" s="139"/>
      <c r="J8" s="139">
        <v>6480</v>
      </c>
      <c r="K8" s="140"/>
      <c r="L8" s="117" t="str">
        <f t="shared" si="2"/>
        <v>-6480()</v>
      </c>
      <c r="M8" s="141" t="s">
        <v>74</v>
      </c>
      <c r="N8" s="142" t="s">
        <v>82</v>
      </c>
      <c r="O8" s="143"/>
      <c r="P8" s="144"/>
      <c r="Q8" s="143"/>
      <c r="R8" s="145"/>
      <c r="S8" s="145"/>
      <c r="T8" s="121"/>
      <c r="U8" s="121"/>
      <c r="V8" s="121">
        <v>45536</v>
      </c>
      <c r="W8" s="124">
        <f t="shared" si="3"/>
        <v>598</v>
      </c>
      <c r="X8" s="146"/>
      <c r="Y8" s="146"/>
      <c r="Z8" s="127">
        <f t="shared" si="4"/>
        <v>0</v>
      </c>
      <c r="AA8" s="147"/>
      <c r="AB8" s="146"/>
      <c r="AC8" s="146"/>
      <c r="AD8" s="146"/>
      <c r="AE8" s="146"/>
      <c r="AF8" s="148"/>
      <c r="AG8" s="124">
        <f t="shared" si="5"/>
        <v>0</v>
      </c>
      <c r="AH8" s="145"/>
      <c r="AI8" s="146"/>
      <c r="AJ8" s="146"/>
      <c r="AK8" s="127">
        <f t="shared" si="6"/>
        <v>0</v>
      </c>
      <c r="AL8" s="146"/>
      <c r="AM8" s="146"/>
      <c r="AN8" s="146"/>
      <c r="AO8" s="146"/>
      <c r="AP8" s="146"/>
      <c r="AQ8" s="146">
        <v>598</v>
      </c>
      <c r="AR8" s="124">
        <f t="shared" si="7"/>
        <v>598</v>
      </c>
      <c r="AS8" s="124">
        <f t="shared" si="8"/>
        <v>598</v>
      </c>
      <c r="AT8" s="131"/>
      <c r="AU8" s="149"/>
      <c r="AV8" s="150"/>
      <c r="AW8" s="151"/>
      <c r="AX8" s="115"/>
      <c r="AY8" s="134">
        <v>44835</v>
      </c>
      <c r="AZ8" s="23"/>
      <c r="BA8" s="134"/>
      <c r="BB8" s="124">
        <f t="shared" si="9"/>
        <v>598</v>
      </c>
    </row>
    <row r="9" spans="2:55" ht="13.4" customHeight="1" x14ac:dyDescent="0.35">
      <c r="B9" s="159" t="s">
        <v>67</v>
      </c>
      <c r="C9" s="324" t="s">
        <v>67</v>
      </c>
      <c r="D9" s="136" t="s">
        <v>83</v>
      </c>
      <c r="E9" s="137">
        <v>6539</v>
      </c>
      <c r="F9" s="323" t="s">
        <v>84</v>
      </c>
      <c r="G9" s="152" t="s">
        <v>71</v>
      </c>
      <c r="H9" s="152" t="s">
        <v>14</v>
      </c>
      <c r="I9" s="139"/>
      <c r="J9" s="139">
        <v>5014</v>
      </c>
      <c r="K9" s="140" t="s">
        <v>85</v>
      </c>
      <c r="L9" s="117" t="str">
        <f t="shared" si="2"/>
        <v>-5014(047)</v>
      </c>
      <c r="M9" s="141" t="s">
        <v>74</v>
      </c>
      <c r="N9" s="142" t="s">
        <v>86</v>
      </c>
      <c r="O9" s="143"/>
      <c r="P9" s="143"/>
      <c r="Q9" s="143" t="s">
        <v>87</v>
      </c>
      <c r="R9" s="145">
        <v>44530</v>
      </c>
      <c r="S9" s="145">
        <v>45107</v>
      </c>
      <c r="T9" s="121" t="s">
        <v>88</v>
      </c>
      <c r="U9" s="121">
        <v>44895</v>
      </c>
      <c r="V9" s="121">
        <v>44957</v>
      </c>
      <c r="W9" s="124">
        <f t="shared" si="3"/>
        <v>2000000</v>
      </c>
      <c r="X9" s="153"/>
      <c r="Y9" s="146"/>
      <c r="Z9" s="127">
        <f t="shared" si="4"/>
        <v>0</v>
      </c>
      <c r="AA9" s="147"/>
      <c r="AB9" s="146"/>
      <c r="AC9" s="146"/>
      <c r="AD9" s="146"/>
      <c r="AE9" s="146"/>
      <c r="AF9" s="146"/>
      <c r="AG9" s="124">
        <f t="shared" si="5"/>
        <v>0</v>
      </c>
      <c r="AH9" s="145"/>
      <c r="AI9" s="146">
        <v>2000000</v>
      </c>
      <c r="AJ9" s="146"/>
      <c r="AK9" s="127">
        <f t="shared" si="6"/>
        <v>2000000</v>
      </c>
      <c r="AL9" s="146"/>
      <c r="AM9" s="146"/>
      <c r="AN9" s="146"/>
      <c r="AO9" s="146"/>
      <c r="AP9" s="146"/>
      <c r="AQ9" s="146"/>
      <c r="AR9" s="124">
        <f t="shared" si="7"/>
        <v>2000000</v>
      </c>
      <c r="AS9" s="124">
        <f t="shared" si="8"/>
        <v>2000000</v>
      </c>
      <c r="AT9" s="131"/>
      <c r="AU9" s="149"/>
      <c r="AV9" s="150"/>
      <c r="AW9" s="151"/>
      <c r="AX9" s="115"/>
      <c r="AY9" s="134">
        <v>44835</v>
      </c>
      <c r="AZ9" s="23"/>
      <c r="BA9" s="134"/>
      <c r="BB9" s="124">
        <f t="shared" si="9"/>
        <v>2000000</v>
      </c>
    </row>
    <row r="10" spans="2:55" ht="13.4" customHeight="1" x14ac:dyDescent="0.35">
      <c r="B10" s="159" t="s">
        <v>67</v>
      </c>
      <c r="C10" s="324" t="s">
        <v>67</v>
      </c>
      <c r="D10" s="136" t="s">
        <v>83</v>
      </c>
      <c r="E10" s="137">
        <v>6539</v>
      </c>
      <c r="F10" s="323" t="s">
        <v>89</v>
      </c>
      <c r="G10" s="152" t="s">
        <v>71</v>
      </c>
      <c r="H10" s="152" t="s">
        <v>15</v>
      </c>
      <c r="I10" s="139"/>
      <c r="J10" s="139">
        <v>5014</v>
      </c>
      <c r="K10" s="140" t="s">
        <v>85</v>
      </c>
      <c r="L10" s="117" t="str">
        <f t="shared" si="2"/>
        <v>-5014(047)</v>
      </c>
      <c r="M10" s="141" t="s">
        <v>74</v>
      </c>
      <c r="N10" s="142" t="s">
        <v>86</v>
      </c>
      <c r="O10" s="143"/>
      <c r="P10" s="143"/>
      <c r="Q10" s="143" t="s">
        <v>87</v>
      </c>
      <c r="R10" s="145">
        <v>44530</v>
      </c>
      <c r="S10" s="145">
        <v>45107</v>
      </c>
      <c r="T10" s="121" t="s">
        <v>88</v>
      </c>
      <c r="U10" s="121">
        <v>44895</v>
      </c>
      <c r="V10" s="121">
        <v>44957</v>
      </c>
      <c r="W10" s="124">
        <f t="shared" si="3"/>
        <v>1487000</v>
      </c>
      <c r="X10" s="146"/>
      <c r="Y10" s="153"/>
      <c r="Z10" s="127">
        <f t="shared" si="4"/>
        <v>0</v>
      </c>
      <c r="AA10" s="147"/>
      <c r="AB10" s="146"/>
      <c r="AC10" s="146"/>
      <c r="AD10" s="146"/>
      <c r="AE10" s="146"/>
      <c r="AF10" s="146"/>
      <c r="AG10" s="124">
        <f t="shared" si="5"/>
        <v>0</v>
      </c>
      <c r="AH10" s="145"/>
      <c r="AI10" s="146"/>
      <c r="AJ10" s="146">
        <v>1487000</v>
      </c>
      <c r="AK10" s="127">
        <f t="shared" si="6"/>
        <v>1487000</v>
      </c>
      <c r="AL10" s="146"/>
      <c r="AM10" s="146"/>
      <c r="AN10" s="146"/>
      <c r="AO10" s="146"/>
      <c r="AP10" s="146"/>
      <c r="AQ10" s="146"/>
      <c r="AR10" s="124">
        <f t="shared" si="7"/>
        <v>1487000</v>
      </c>
      <c r="AS10" s="124">
        <f t="shared" si="8"/>
        <v>1487000</v>
      </c>
      <c r="AT10" s="131"/>
      <c r="AU10" s="149"/>
      <c r="AV10" s="150"/>
      <c r="AW10" s="151"/>
      <c r="AX10" s="115"/>
      <c r="AY10" s="134">
        <v>44835</v>
      </c>
      <c r="AZ10" s="23"/>
      <c r="BA10" s="134"/>
      <c r="BB10" s="124">
        <f t="shared" si="9"/>
        <v>1487000</v>
      </c>
    </row>
    <row r="11" spans="2:55" ht="13.4" customHeight="1" x14ac:dyDescent="0.35">
      <c r="B11" s="159" t="s">
        <v>67</v>
      </c>
      <c r="C11" s="324" t="s">
        <v>67</v>
      </c>
      <c r="D11" s="136" t="s">
        <v>83</v>
      </c>
      <c r="E11" s="137">
        <v>6539</v>
      </c>
      <c r="F11" s="323" t="s">
        <v>90</v>
      </c>
      <c r="G11" s="154" t="s">
        <v>91</v>
      </c>
      <c r="H11" s="154" t="s">
        <v>92</v>
      </c>
      <c r="I11" s="139"/>
      <c r="J11" s="139">
        <v>5014</v>
      </c>
      <c r="K11" s="140" t="s">
        <v>85</v>
      </c>
      <c r="L11" s="117" t="str">
        <f t="shared" si="2"/>
        <v>-5014(047)</v>
      </c>
      <c r="M11" s="141" t="s">
        <v>74</v>
      </c>
      <c r="N11" s="142" t="s">
        <v>86</v>
      </c>
      <c r="O11" s="143"/>
      <c r="P11" s="143"/>
      <c r="Q11" s="143" t="s">
        <v>87</v>
      </c>
      <c r="R11" s="145">
        <v>44530</v>
      </c>
      <c r="S11" s="145">
        <v>45107</v>
      </c>
      <c r="T11" s="121" t="s">
        <v>88</v>
      </c>
      <c r="U11" s="121">
        <v>44895</v>
      </c>
      <c r="V11" s="121">
        <v>44957</v>
      </c>
      <c r="W11" s="124">
        <f t="shared" si="3"/>
        <v>6846000</v>
      </c>
      <c r="X11" s="146"/>
      <c r="Y11" s="146"/>
      <c r="Z11" s="127">
        <f t="shared" si="4"/>
        <v>0</v>
      </c>
      <c r="AA11" s="147"/>
      <c r="AB11" s="146"/>
      <c r="AC11" s="146"/>
      <c r="AD11" s="155"/>
      <c r="AE11" s="146"/>
      <c r="AF11" s="146"/>
      <c r="AG11" s="124">
        <f t="shared" si="5"/>
        <v>0</v>
      </c>
      <c r="AH11" s="145"/>
      <c r="AI11" s="146"/>
      <c r="AJ11" s="146"/>
      <c r="AK11" s="127">
        <f t="shared" si="6"/>
        <v>0</v>
      </c>
      <c r="AL11" s="146"/>
      <c r="AM11" s="146"/>
      <c r="AN11" s="146"/>
      <c r="AO11" s="146">
        <v>6846000</v>
      </c>
      <c r="AP11" s="146"/>
      <c r="AQ11" s="146"/>
      <c r="AR11" s="124">
        <f t="shared" si="7"/>
        <v>6846000</v>
      </c>
      <c r="AS11" s="124">
        <f t="shared" si="8"/>
        <v>6846000</v>
      </c>
      <c r="AT11" s="131"/>
      <c r="AU11" s="149"/>
      <c r="AV11" s="150"/>
      <c r="AW11" s="151"/>
      <c r="AX11" s="115"/>
      <c r="AY11" s="134">
        <v>44835</v>
      </c>
      <c r="AZ11" s="23"/>
      <c r="BA11" s="134"/>
      <c r="BB11" s="124">
        <f t="shared" si="9"/>
        <v>6846000</v>
      </c>
    </row>
    <row r="12" spans="2:55" ht="13.4" customHeight="1" x14ac:dyDescent="0.35">
      <c r="B12" s="159" t="s">
        <v>67</v>
      </c>
      <c r="C12" s="324" t="s">
        <v>67</v>
      </c>
      <c r="D12" s="136" t="s">
        <v>93</v>
      </c>
      <c r="E12" s="137">
        <v>6758</v>
      </c>
      <c r="F12" s="323" t="s">
        <v>84</v>
      </c>
      <c r="G12" s="152" t="s">
        <v>71</v>
      </c>
      <c r="H12" s="152" t="s">
        <v>14</v>
      </c>
      <c r="I12" s="139"/>
      <c r="J12" s="139">
        <v>5014</v>
      </c>
      <c r="K12" s="140" t="s">
        <v>94</v>
      </c>
      <c r="L12" s="117" t="str">
        <f t="shared" si="2"/>
        <v>-5014(046)</v>
      </c>
      <c r="M12" s="141" t="s">
        <v>74</v>
      </c>
      <c r="N12" s="142" t="s">
        <v>95</v>
      </c>
      <c r="O12" s="143"/>
      <c r="P12" s="143"/>
      <c r="Q12" s="143" t="s">
        <v>87</v>
      </c>
      <c r="R12" s="145">
        <v>44865</v>
      </c>
      <c r="S12" s="145">
        <v>44985</v>
      </c>
      <c r="T12" s="121">
        <v>43320</v>
      </c>
      <c r="U12" s="121">
        <v>44865</v>
      </c>
      <c r="V12" s="121">
        <v>44957</v>
      </c>
      <c r="W12" s="124">
        <f t="shared" si="3"/>
        <v>2000000</v>
      </c>
      <c r="X12" s="153"/>
      <c r="Y12" s="146"/>
      <c r="Z12" s="127">
        <f t="shared" si="4"/>
        <v>0</v>
      </c>
      <c r="AA12" s="147"/>
      <c r="AB12" s="146"/>
      <c r="AC12" s="146"/>
      <c r="AD12" s="146"/>
      <c r="AE12" s="146"/>
      <c r="AF12" s="146"/>
      <c r="AG12" s="124">
        <f t="shared" si="5"/>
        <v>0</v>
      </c>
      <c r="AH12" s="145"/>
      <c r="AI12" s="146">
        <v>2000000</v>
      </c>
      <c r="AJ12" s="146"/>
      <c r="AK12" s="127">
        <f t="shared" si="6"/>
        <v>2000000</v>
      </c>
      <c r="AL12" s="146"/>
      <c r="AM12" s="146"/>
      <c r="AN12" s="146"/>
      <c r="AO12" s="146"/>
      <c r="AP12" s="146"/>
      <c r="AQ12" s="146"/>
      <c r="AR12" s="124">
        <f t="shared" si="7"/>
        <v>2000000</v>
      </c>
      <c r="AS12" s="124">
        <f t="shared" si="8"/>
        <v>2000000</v>
      </c>
      <c r="AT12" s="131"/>
      <c r="AU12" s="149"/>
      <c r="AV12" s="150"/>
      <c r="AW12" s="151"/>
      <c r="AX12" s="115"/>
      <c r="AY12" s="134">
        <v>44835</v>
      </c>
      <c r="AZ12" s="23"/>
      <c r="BA12" s="134"/>
      <c r="BB12" s="124">
        <f t="shared" si="9"/>
        <v>2000000</v>
      </c>
    </row>
    <row r="13" spans="2:55" ht="13.4" customHeight="1" x14ac:dyDescent="0.35">
      <c r="B13" s="159" t="s">
        <v>67</v>
      </c>
      <c r="C13" s="324" t="s">
        <v>67</v>
      </c>
      <c r="D13" s="136" t="s">
        <v>93</v>
      </c>
      <c r="E13" s="137">
        <v>6758</v>
      </c>
      <c r="F13" s="323" t="s">
        <v>84</v>
      </c>
      <c r="G13" s="152" t="s">
        <v>71</v>
      </c>
      <c r="H13" s="152" t="s">
        <v>15</v>
      </c>
      <c r="I13" s="139"/>
      <c r="J13" s="139">
        <v>5014</v>
      </c>
      <c r="K13" s="140" t="s">
        <v>94</v>
      </c>
      <c r="L13" s="117" t="str">
        <f t="shared" si="2"/>
        <v>-5014(046)</v>
      </c>
      <c r="M13" s="141" t="s">
        <v>74</v>
      </c>
      <c r="N13" s="142" t="s">
        <v>95</v>
      </c>
      <c r="O13" s="143"/>
      <c r="P13" s="143"/>
      <c r="Q13" s="143" t="s">
        <v>87</v>
      </c>
      <c r="R13" s="145">
        <v>44865</v>
      </c>
      <c r="S13" s="145">
        <v>44985</v>
      </c>
      <c r="T13" s="121">
        <v>43320</v>
      </c>
      <c r="U13" s="121">
        <v>44865</v>
      </c>
      <c r="V13" s="121">
        <v>44957</v>
      </c>
      <c r="W13" s="124">
        <f t="shared" si="3"/>
        <v>2451000</v>
      </c>
      <c r="X13" s="146"/>
      <c r="Y13" s="153"/>
      <c r="Z13" s="127">
        <f t="shared" si="4"/>
        <v>0</v>
      </c>
      <c r="AA13" s="147"/>
      <c r="AB13" s="146"/>
      <c r="AC13" s="146"/>
      <c r="AD13" s="146"/>
      <c r="AE13" s="146"/>
      <c r="AF13" s="146"/>
      <c r="AG13" s="124">
        <f t="shared" si="5"/>
        <v>0</v>
      </c>
      <c r="AH13" s="145"/>
      <c r="AI13" s="146"/>
      <c r="AJ13" s="146">
        <v>2451000</v>
      </c>
      <c r="AK13" s="127">
        <f t="shared" si="6"/>
        <v>2451000</v>
      </c>
      <c r="AL13" s="146"/>
      <c r="AM13" s="146"/>
      <c r="AN13" s="146"/>
      <c r="AO13" s="146"/>
      <c r="AP13" s="146"/>
      <c r="AQ13" s="146"/>
      <c r="AR13" s="124">
        <f t="shared" si="7"/>
        <v>2451000</v>
      </c>
      <c r="AS13" s="124">
        <f t="shared" si="8"/>
        <v>2451000</v>
      </c>
      <c r="AT13" s="131"/>
      <c r="AU13" s="149"/>
      <c r="AV13" s="150"/>
      <c r="AW13" s="151"/>
      <c r="AX13" s="115"/>
      <c r="AY13" s="134">
        <v>44835</v>
      </c>
      <c r="AZ13" s="23"/>
      <c r="BA13" s="134"/>
      <c r="BB13" s="124">
        <f t="shared" si="9"/>
        <v>2451000</v>
      </c>
    </row>
    <row r="14" spans="2:55" ht="13.4" customHeight="1" x14ac:dyDescent="0.35">
      <c r="B14" s="159" t="s">
        <v>67</v>
      </c>
      <c r="C14" s="324" t="s">
        <v>96</v>
      </c>
      <c r="D14" s="136" t="s">
        <v>97</v>
      </c>
      <c r="E14" s="137">
        <v>6989</v>
      </c>
      <c r="F14" s="323" t="s">
        <v>98</v>
      </c>
      <c r="G14" s="157" t="s">
        <v>99</v>
      </c>
      <c r="H14" s="157" t="s">
        <v>57</v>
      </c>
      <c r="I14" s="139" t="s">
        <v>100</v>
      </c>
      <c r="J14" s="139">
        <v>5933</v>
      </c>
      <c r="K14" s="140" t="s">
        <v>101</v>
      </c>
      <c r="L14" s="117" t="str">
        <f t="shared" si="2"/>
        <v>HSIPL-5933(152)</v>
      </c>
      <c r="M14" s="141" t="s">
        <v>74</v>
      </c>
      <c r="N14" s="120" t="s">
        <v>102</v>
      </c>
      <c r="O14" s="143"/>
      <c r="P14" s="143"/>
      <c r="Q14" s="143" t="s">
        <v>103</v>
      </c>
      <c r="R14" s="145">
        <v>44750</v>
      </c>
      <c r="S14" s="145">
        <v>45231</v>
      </c>
      <c r="T14" s="121">
        <v>44276</v>
      </c>
      <c r="U14" s="121">
        <v>45078</v>
      </c>
      <c r="V14" s="121">
        <v>45107</v>
      </c>
      <c r="W14" s="124">
        <f t="shared" si="3"/>
        <v>1750000</v>
      </c>
      <c r="X14" s="146"/>
      <c r="Y14" s="146"/>
      <c r="Z14" s="127">
        <f t="shared" si="4"/>
        <v>0</v>
      </c>
      <c r="AA14" s="158"/>
      <c r="AB14" s="146"/>
      <c r="AC14" s="146"/>
      <c r="AD14" s="146"/>
      <c r="AE14" s="146"/>
      <c r="AF14" s="146"/>
      <c r="AG14" s="124">
        <f t="shared" si="5"/>
        <v>0</v>
      </c>
      <c r="AH14" s="145"/>
      <c r="AI14" s="146"/>
      <c r="AJ14" s="146"/>
      <c r="AK14" s="127">
        <f t="shared" si="6"/>
        <v>0</v>
      </c>
      <c r="AL14" s="146">
        <v>1750000</v>
      </c>
      <c r="AM14" s="146"/>
      <c r="AN14" s="146"/>
      <c r="AO14" s="146"/>
      <c r="AP14" s="146"/>
      <c r="AQ14" s="146"/>
      <c r="AR14" s="124">
        <f t="shared" si="7"/>
        <v>1750000</v>
      </c>
      <c r="AS14" s="124">
        <f t="shared" si="8"/>
        <v>1750000</v>
      </c>
      <c r="AT14" s="131" t="s">
        <v>104</v>
      </c>
      <c r="AU14" s="149"/>
      <c r="AV14" s="150"/>
      <c r="AW14" s="151"/>
      <c r="AX14" s="115"/>
      <c r="AY14" s="134">
        <v>44469</v>
      </c>
      <c r="AZ14" s="23"/>
      <c r="BA14" s="134"/>
      <c r="BB14" s="124">
        <f t="shared" si="9"/>
        <v>1750000</v>
      </c>
    </row>
    <row r="15" spans="2:55" ht="13.4" customHeight="1" x14ac:dyDescent="0.35">
      <c r="B15" s="159" t="s">
        <v>67</v>
      </c>
      <c r="C15" s="324" t="s">
        <v>96</v>
      </c>
      <c r="D15" s="136" t="s">
        <v>97</v>
      </c>
      <c r="E15" s="137">
        <v>6990</v>
      </c>
      <c r="F15" s="323" t="s">
        <v>98</v>
      </c>
      <c r="G15" s="157" t="s">
        <v>99</v>
      </c>
      <c r="H15" s="157" t="s">
        <v>57</v>
      </c>
      <c r="I15" s="139" t="s">
        <v>100</v>
      </c>
      <c r="J15" s="139">
        <v>5933</v>
      </c>
      <c r="K15" s="140" t="s">
        <v>105</v>
      </c>
      <c r="L15" s="117" t="str">
        <f t="shared" si="2"/>
        <v>HSIPL-5933(153)</v>
      </c>
      <c r="M15" s="141" t="s">
        <v>74</v>
      </c>
      <c r="N15" s="120" t="s">
        <v>106</v>
      </c>
      <c r="O15" s="143"/>
      <c r="P15" s="143"/>
      <c r="Q15" s="144" t="s">
        <v>103</v>
      </c>
      <c r="R15" s="145">
        <v>44750</v>
      </c>
      <c r="S15" s="145">
        <v>45231</v>
      </c>
      <c r="T15" s="121">
        <v>44276</v>
      </c>
      <c r="U15" s="121">
        <v>45078</v>
      </c>
      <c r="V15" s="121">
        <v>45107</v>
      </c>
      <c r="W15" s="124">
        <f t="shared" si="3"/>
        <v>2293900</v>
      </c>
      <c r="X15" s="146"/>
      <c r="Y15" s="146"/>
      <c r="Z15" s="127">
        <f t="shared" si="4"/>
        <v>0</v>
      </c>
      <c r="AA15" s="158"/>
      <c r="AB15" s="146"/>
      <c r="AC15" s="146"/>
      <c r="AD15" s="146"/>
      <c r="AE15" s="146"/>
      <c r="AF15" s="146"/>
      <c r="AG15" s="124">
        <f t="shared" si="5"/>
        <v>0</v>
      </c>
      <c r="AH15" s="145"/>
      <c r="AI15" s="146"/>
      <c r="AJ15" s="146"/>
      <c r="AK15" s="127">
        <f t="shared" si="6"/>
        <v>0</v>
      </c>
      <c r="AL15" s="146">
        <v>2293900</v>
      </c>
      <c r="AM15" s="146"/>
      <c r="AN15" s="146"/>
      <c r="AO15" s="146"/>
      <c r="AP15" s="146"/>
      <c r="AQ15" s="146"/>
      <c r="AR15" s="124">
        <f t="shared" si="7"/>
        <v>2293900</v>
      </c>
      <c r="AS15" s="124">
        <f t="shared" si="8"/>
        <v>2293900</v>
      </c>
      <c r="AT15" s="131" t="s">
        <v>107</v>
      </c>
      <c r="AU15" s="149"/>
      <c r="AV15" s="150"/>
      <c r="AW15" s="151"/>
      <c r="AX15" s="115"/>
      <c r="AY15" s="134">
        <v>44469</v>
      </c>
      <c r="AZ15" s="23"/>
      <c r="BA15" s="134"/>
      <c r="BB15" s="124">
        <f t="shared" si="9"/>
        <v>2293900</v>
      </c>
    </row>
    <row r="16" spans="2:55" ht="13.4" customHeight="1" x14ac:dyDescent="0.35">
      <c r="B16" s="159" t="s">
        <v>67</v>
      </c>
      <c r="C16" s="324" t="s">
        <v>96</v>
      </c>
      <c r="D16" s="136" t="s">
        <v>97</v>
      </c>
      <c r="E16" s="137">
        <v>6988</v>
      </c>
      <c r="F16" s="323" t="s">
        <v>98</v>
      </c>
      <c r="G16" s="157" t="s">
        <v>99</v>
      </c>
      <c r="H16" s="157" t="s">
        <v>57</v>
      </c>
      <c r="I16" s="139" t="s">
        <v>100</v>
      </c>
      <c r="J16" s="139">
        <v>5933</v>
      </c>
      <c r="K16" s="140" t="s">
        <v>108</v>
      </c>
      <c r="L16" s="117" t="str">
        <f t="shared" si="2"/>
        <v>HSIPL-5933(154)</v>
      </c>
      <c r="M16" s="141" t="s">
        <v>74</v>
      </c>
      <c r="N16" s="120" t="s">
        <v>109</v>
      </c>
      <c r="O16" s="143"/>
      <c r="P16" s="143"/>
      <c r="Q16" s="143" t="s">
        <v>110</v>
      </c>
      <c r="R16" s="145">
        <v>44750</v>
      </c>
      <c r="S16" s="145">
        <v>44958</v>
      </c>
      <c r="T16" s="121">
        <v>44357</v>
      </c>
      <c r="U16" s="121">
        <v>44834</v>
      </c>
      <c r="V16" s="121">
        <v>44926</v>
      </c>
      <c r="W16" s="124">
        <f t="shared" si="3"/>
        <v>1330000</v>
      </c>
      <c r="X16" s="146"/>
      <c r="Y16" s="146"/>
      <c r="Z16" s="127">
        <f t="shared" si="4"/>
        <v>0</v>
      </c>
      <c r="AA16" s="158"/>
      <c r="AB16" s="146"/>
      <c r="AC16" s="146"/>
      <c r="AD16" s="146"/>
      <c r="AE16" s="146"/>
      <c r="AF16" s="146"/>
      <c r="AG16" s="124">
        <f t="shared" si="5"/>
        <v>0</v>
      </c>
      <c r="AH16" s="145"/>
      <c r="AI16" s="146"/>
      <c r="AJ16" s="146"/>
      <c r="AK16" s="127">
        <f t="shared" si="6"/>
        <v>0</v>
      </c>
      <c r="AL16" s="146">
        <v>1330000</v>
      </c>
      <c r="AM16" s="146"/>
      <c r="AN16" s="146"/>
      <c r="AO16" s="146"/>
      <c r="AP16" s="146"/>
      <c r="AQ16" s="146"/>
      <c r="AR16" s="124">
        <f t="shared" si="7"/>
        <v>1330000</v>
      </c>
      <c r="AS16" s="124">
        <f t="shared" si="8"/>
        <v>1330000</v>
      </c>
      <c r="AT16" s="131" t="s">
        <v>111</v>
      </c>
      <c r="AU16" s="149"/>
      <c r="AV16" s="150"/>
      <c r="AW16" s="151"/>
      <c r="AX16" s="115"/>
      <c r="AY16" s="134">
        <v>44469</v>
      </c>
      <c r="AZ16" s="23"/>
      <c r="BA16" s="134"/>
      <c r="BB16" s="124">
        <f t="shared" si="9"/>
        <v>1330000</v>
      </c>
    </row>
    <row r="17" spans="2:55" ht="13.4" customHeight="1" x14ac:dyDescent="0.35">
      <c r="B17" s="159" t="s">
        <v>67</v>
      </c>
      <c r="C17" s="142" t="s">
        <v>112</v>
      </c>
      <c r="D17" s="136" t="s">
        <v>113</v>
      </c>
      <c r="E17" s="137">
        <v>6743</v>
      </c>
      <c r="F17" s="323" t="s">
        <v>84</v>
      </c>
      <c r="G17" s="152" t="s">
        <v>71</v>
      </c>
      <c r="H17" s="152" t="s">
        <v>14</v>
      </c>
      <c r="I17" s="139"/>
      <c r="J17" s="139">
        <v>5178</v>
      </c>
      <c r="K17" s="140" t="s">
        <v>114</v>
      </c>
      <c r="L17" s="117" t="str">
        <f t="shared" si="2"/>
        <v>-5178(016)</v>
      </c>
      <c r="M17" s="141" t="s">
        <v>74</v>
      </c>
      <c r="N17" s="142" t="s">
        <v>115</v>
      </c>
      <c r="O17" s="143"/>
      <c r="P17" s="143"/>
      <c r="Q17" s="122" t="s">
        <v>116</v>
      </c>
      <c r="R17" s="145">
        <v>44726</v>
      </c>
      <c r="S17" s="145">
        <v>44986</v>
      </c>
      <c r="T17" s="121">
        <v>44319</v>
      </c>
      <c r="U17" s="121">
        <v>44834</v>
      </c>
      <c r="V17" s="121">
        <v>44957</v>
      </c>
      <c r="W17" s="124">
        <f t="shared" si="3"/>
        <v>340000</v>
      </c>
      <c r="X17" s="153"/>
      <c r="Y17" s="146"/>
      <c r="Z17" s="127">
        <f t="shared" si="4"/>
        <v>0</v>
      </c>
      <c r="AA17" s="147"/>
      <c r="AB17" s="146"/>
      <c r="AC17" s="146"/>
      <c r="AD17" s="146"/>
      <c r="AE17" s="146"/>
      <c r="AF17" s="146"/>
      <c r="AG17" s="124">
        <f t="shared" si="5"/>
        <v>0</v>
      </c>
      <c r="AH17" s="145"/>
      <c r="AI17" s="146">
        <v>340000</v>
      </c>
      <c r="AJ17" s="146"/>
      <c r="AK17" s="127">
        <f t="shared" si="6"/>
        <v>340000</v>
      </c>
      <c r="AL17" s="146"/>
      <c r="AM17" s="146"/>
      <c r="AN17" s="146"/>
      <c r="AO17" s="146"/>
      <c r="AP17" s="146"/>
      <c r="AQ17" s="146"/>
      <c r="AR17" s="124">
        <f t="shared" si="7"/>
        <v>340000</v>
      </c>
      <c r="AS17" s="124">
        <f t="shared" si="8"/>
        <v>340000</v>
      </c>
      <c r="AT17" s="131"/>
      <c r="AU17" s="149"/>
      <c r="AV17" s="150"/>
      <c r="AW17" s="151"/>
      <c r="AX17" s="115"/>
      <c r="AY17" s="134">
        <v>44835</v>
      </c>
      <c r="AZ17" s="23"/>
      <c r="BA17" s="134"/>
      <c r="BB17" s="124">
        <f t="shared" si="9"/>
        <v>340000</v>
      </c>
    </row>
    <row r="18" spans="2:55" ht="13.4" customHeight="1" x14ac:dyDescent="0.35">
      <c r="B18" s="159" t="s">
        <v>67</v>
      </c>
      <c r="C18" s="142" t="s">
        <v>117</v>
      </c>
      <c r="D18" s="136" t="s">
        <v>118</v>
      </c>
      <c r="E18" s="137">
        <v>6738</v>
      </c>
      <c r="F18" s="323" t="s">
        <v>84</v>
      </c>
      <c r="G18" s="152" t="s">
        <v>71</v>
      </c>
      <c r="H18" s="152" t="s">
        <v>14</v>
      </c>
      <c r="I18" s="139"/>
      <c r="J18" s="139">
        <v>5057</v>
      </c>
      <c r="K18" s="140" t="s">
        <v>119</v>
      </c>
      <c r="L18" s="117" t="str">
        <f t="shared" si="2"/>
        <v>-5057(051)</v>
      </c>
      <c r="M18" s="141" t="s">
        <v>74</v>
      </c>
      <c r="N18" s="142" t="s">
        <v>120</v>
      </c>
      <c r="O18" s="143"/>
      <c r="P18" s="143"/>
      <c r="Q18" s="122" t="s">
        <v>87</v>
      </c>
      <c r="R18" s="145">
        <v>44872</v>
      </c>
      <c r="S18" s="145">
        <v>45069</v>
      </c>
      <c r="T18" s="121">
        <v>43574</v>
      </c>
      <c r="U18" s="121">
        <v>44875</v>
      </c>
      <c r="V18" s="121">
        <v>44957</v>
      </c>
      <c r="W18" s="124">
        <f t="shared" si="3"/>
        <v>3677000</v>
      </c>
      <c r="X18" s="153"/>
      <c r="Y18" s="146"/>
      <c r="Z18" s="127">
        <f t="shared" si="4"/>
        <v>0</v>
      </c>
      <c r="AA18" s="147"/>
      <c r="AB18" s="146"/>
      <c r="AC18" s="146"/>
      <c r="AD18" s="146"/>
      <c r="AE18" s="146"/>
      <c r="AF18" s="146"/>
      <c r="AG18" s="124">
        <f t="shared" si="5"/>
        <v>0</v>
      </c>
      <c r="AH18" s="145"/>
      <c r="AI18" s="146">
        <v>3677000</v>
      </c>
      <c r="AJ18" s="146"/>
      <c r="AK18" s="127">
        <f t="shared" si="6"/>
        <v>3677000</v>
      </c>
      <c r="AL18" s="146"/>
      <c r="AM18" s="146"/>
      <c r="AN18" s="146"/>
      <c r="AO18" s="146"/>
      <c r="AP18" s="146"/>
      <c r="AQ18" s="146"/>
      <c r="AR18" s="124">
        <f t="shared" si="7"/>
        <v>3677000</v>
      </c>
      <c r="AS18" s="124">
        <f t="shared" si="8"/>
        <v>3677000</v>
      </c>
      <c r="AT18" s="131"/>
      <c r="AU18" s="149"/>
      <c r="AV18" s="150"/>
      <c r="AW18" s="151"/>
      <c r="AX18" s="115"/>
      <c r="AY18" s="134">
        <v>44835</v>
      </c>
      <c r="AZ18" s="23"/>
      <c r="BA18" s="134"/>
      <c r="BB18" s="124">
        <f t="shared" si="9"/>
        <v>3677000</v>
      </c>
    </row>
    <row r="19" spans="2:55" ht="13.4" customHeight="1" x14ac:dyDescent="0.35">
      <c r="B19" s="159" t="s">
        <v>67</v>
      </c>
      <c r="C19" s="142" t="s">
        <v>117</v>
      </c>
      <c r="D19" s="136" t="s">
        <v>118</v>
      </c>
      <c r="E19" s="137">
        <v>6738</v>
      </c>
      <c r="F19" s="323" t="s">
        <v>89</v>
      </c>
      <c r="G19" s="152" t="s">
        <v>71</v>
      </c>
      <c r="H19" s="152" t="s">
        <v>15</v>
      </c>
      <c r="I19" s="139"/>
      <c r="J19" s="139">
        <v>5057</v>
      </c>
      <c r="K19" s="140" t="s">
        <v>119</v>
      </c>
      <c r="L19" s="117" t="str">
        <f t="shared" si="2"/>
        <v>-5057(051)</v>
      </c>
      <c r="M19" s="141" t="s">
        <v>74</v>
      </c>
      <c r="N19" s="142" t="s">
        <v>120</v>
      </c>
      <c r="O19" s="143"/>
      <c r="P19" s="143"/>
      <c r="Q19" s="122" t="s">
        <v>87</v>
      </c>
      <c r="R19" s="145">
        <v>44872</v>
      </c>
      <c r="S19" s="145">
        <v>45069</v>
      </c>
      <c r="T19" s="121">
        <v>43574</v>
      </c>
      <c r="U19" s="121">
        <v>44875</v>
      </c>
      <c r="V19" s="121">
        <v>44957</v>
      </c>
      <c r="W19" s="124">
        <f t="shared" si="3"/>
        <v>3658000</v>
      </c>
      <c r="X19" s="146"/>
      <c r="Y19" s="153"/>
      <c r="Z19" s="127">
        <f t="shared" si="4"/>
        <v>0</v>
      </c>
      <c r="AA19" s="147"/>
      <c r="AB19" s="146"/>
      <c r="AC19" s="146"/>
      <c r="AD19" s="146"/>
      <c r="AE19" s="146"/>
      <c r="AF19" s="146"/>
      <c r="AG19" s="124">
        <f t="shared" si="5"/>
        <v>0</v>
      </c>
      <c r="AH19" s="145"/>
      <c r="AI19" s="146"/>
      <c r="AJ19" s="146">
        <v>3658000</v>
      </c>
      <c r="AK19" s="127">
        <f t="shared" si="6"/>
        <v>3658000</v>
      </c>
      <c r="AL19" s="146"/>
      <c r="AM19" s="146"/>
      <c r="AN19" s="146"/>
      <c r="AO19" s="146"/>
      <c r="AP19" s="146"/>
      <c r="AQ19" s="146"/>
      <c r="AR19" s="124">
        <f t="shared" si="7"/>
        <v>3658000</v>
      </c>
      <c r="AS19" s="124">
        <f t="shared" si="8"/>
        <v>3658000</v>
      </c>
      <c r="AT19" s="131"/>
      <c r="AU19" s="149"/>
      <c r="AV19" s="150"/>
      <c r="AW19" s="151"/>
      <c r="AX19" s="115"/>
      <c r="AY19" s="134">
        <v>44835</v>
      </c>
      <c r="AZ19" s="23"/>
      <c r="BA19" s="134"/>
      <c r="BB19" s="124">
        <f t="shared" si="9"/>
        <v>3658000</v>
      </c>
    </row>
    <row r="20" spans="2:55" ht="13.4" customHeight="1" x14ac:dyDescent="0.35">
      <c r="B20" s="159" t="s">
        <v>67</v>
      </c>
      <c r="C20" s="142" t="s">
        <v>121</v>
      </c>
      <c r="D20" s="136" t="s">
        <v>122</v>
      </c>
      <c r="E20" s="137">
        <v>6785</v>
      </c>
      <c r="F20" s="323" t="s">
        <v>123</v>
      </c>
      <c r="G20" s="152" t="s">
        <v>124</v>
      </c>
      <c r="H20" s="152" t="s">
        <v>15</v>
      </c>
      <c r="I20" s="139"/>
      <c r="J20" s="139">
        <v>6204</v>
      </c>
      <c r="K20" s="140"/>
      <c r="L20" s="117" t="str">
        <f t="shared" si="2"/>
        <v>-6204()</v>
      </c>
      <c r="M20" s="141" t="s">
        <v>74</v>
      </c>
      <c r="N20" s="142" t="s">
        <v>125</v>
      </c>
      <c r="O20" s="143"/>
      <c r="P20" s="143"/>
      <c r="Q20" s="122"/>
      <c r="R20" s="145"/>
      <c r="S20" s="145"/>
      <c r="T20" s="121"/>
      <c r="U20" s="121"/>
      <c r="V20" s="121">
        <v>44957</v>
      </c>
      <c r="W20" s="124">
        <f t="shared" si="3"/>
        <v>20000</v>
      </c>
      <c r="X20" s="146"/>
      <c r="Y20" s="153"/>
      <c r="Z20" s="127">
        <f t="shared" si="4"/>
        <v>0</v>
      </c>
      <c r="AA20" s="147"/>
      <c r="AB20" s="146"/>
      <c r="AC20" s="146"/>
      <c r="AD20" s="146"/>
      <c r="AE20" s="146"/>
      <c r="AF20" s="146"/>
      <c r="AG20" s="124">
        <f t="shared" si="5"/>
        <v>0</v>
      </c>
      <c r="AH20" s="145"/>
      <c r="AI20" s="146"/>
      <c r="AJ20" s="146">
        <v>20000</v>
      </c>
      <c r="AK20" s="127">
        <f t="shared" si="6"/>
        <v>20000</v>
      </c>
      <c r="AL20" s="146"/>
      <c r="AM20" s="146"/>
      <c r="AN20" s="146"/>
      <c r="AO20" s="146"/>
      <c r="AP20" s="146"/>
      <c r="AQ20" s="146"/>
      <c r="AR20" s="124">
        <f t="shared" si="7"/>
        <v>20000</v>
      </c>
      <c r="AS20" s="124">
        <f t="shared" si="8"/>
        <v>20000</v>
      </c>
      <c r="AT20" s="131"/>
      <c r="AU20" s="149"/>
      <c r="AV20" s="150"/>
      <c r="AW20" s="151"/>
      <c r="AX20" s="115"/>
      <c r="AY20" s="134">
        <v>44835</v>
      </c>
      <c r="AZ20" s="23"/>
      <c r="BA20" s="134"/>
      <c r="BB20" s="124">
        <f t="shared" si="9"/>
        <v>20000</v>
      </c>
    </row>
    <row r="21" spans="2:55" ht="13.4" customHeight="1" x14ac:dyDescent="0.35">
      <c r="B21" s="159" t="s">
        <v>67</v>
      </c>
      <c r="C21" s="142" t="s">
        <v>121</v>
      </c>
      <c r="D21" s="136" t="s">
        <v>122</v>
      </c>
      <c r="E21" s="137">
        <v>6785</v>
      </c>
      <c r="F21" s="323" t="s">
        <v>123</v>
      </c>
      <c r="G21" s="152" t="s">
        <v>124</v>
      </c>
      <c r="H21" s="152" t="s">
        <v>15</v>
      </c>
      <c r="I21" s="139"/>
      <c r="J21" s="139">
        <v>6204</v>
      </c>
      <c r="K21" s="140"/>
      <c r="L21" s="117" t="str">
        <f t="shared" si="2"/>
        <v>-6204()</v>
      </c>
      <c r="M21" s="141" t="s">
        <v>74</v>
      </c>
      <c r="N21" s="142" t="s">
        <v>125</v>
      </c>
      <c r="O21" s="143"/>
      <c r="P21" s="143"/>
      <c r="Q21" s="122"/>
      <c r="R21" s="145"/>
      <c r="S21" s="145"/>
      <c r="T21" s="121"/>
      <c r="U21" s="121"/>
      <c r="V21" s="121">
        <v>44957</v>
      </c>
      <c r="W21" s="124">
        <f t="shared" si="3"/>
        <v>270000</v>
      </c>
      <c r="X21" s="146"/>
      <c r="Y21" s="153"/>
      <c r="Z21" s="127">
        <f t="shared" si="4"/>
        <v>0</v>
      </c>
      <c r="AA21" s="147"/>
      <c r="AB21" s="146"/>
      <c r="AC21" s="146"/>
      <c r="AD21" s="146"/>
      <c r="AE21" s="146"/>
      <c r="AF21" s="146"/>
      <c r="AG21" s="124">
        <f t="shared" si="5"/>
        <v>0</v>
      </c>
      <c r="AH21" s="145"/>
      <c r="AI21" s="146"/>
      <c r="AJ21" s="146">
        <v>270000</v>
      </c>
      <c r="AK21" s="127">
        <f t="shared" si="6"/>
        <v>270000</v>
      </c>
      <c r="AL21" s="146"/>
      <c r="AM21" s="146"/>
      <c r="AN21" s="146"/>
      <c r="AO21" s="146"/>
      <c r="AP21" s="146"/>
      <c r="AQ21" s="146"/>
      <c r="AR21" s="124">
        <f t="shared" si="7"/>
        <v>270000</v>
      </c>
      <c r="AS21" s="124">
        <f t="shared" si="8"/>
        <v>270000</v>
      </c>
      <c r="AT21" s="131"/>
      <c r="AU21" s="149"/>
      <c r="AV21" s="150"/>
      <c r="AW21" s="151"/>
      <c r="AX21" s="115"/>
      <c r="AY21" s="134">
        <v>44835</v>
      </c>
      <c r="AZ21" s="23"/>
      <c r="BA21" s="134"/>
      <c r="BB21" s="124">
        <f t="shared" si="9"/>
        <v>270000</v>
      </c>
    </row>
    <row r="22" spans="2:55" ht="13.4" customHeight="1" x14ac:dyDescent="0.35">
      <c r="B22" s="159" t="s">
        <v>67</v>
      </c>
      <c r="C22" s="142" t="s">
        <v>121</v>
      </c>
      <c r="D22" s="136" t="s">
        <v>122</v>
      </c>
      <c r="E22" s="137">
        <v>6785</v>
      </c>
      <c r="F22" s="323" t="s">
        <v>123</v>
      </c>
      <c r="G22" s="152" t="s">
        <v>124</v>
      </c>
      <c r="H22" s="152" t="s">
        <v>15</v>
      </c>
      <c r="I22" s="139"/>
      <c r="J22" s="139">
        <v>6204</v>
      </c>
      <c r="K22" s="140"/>
      <c r="L22" s="117" t="str">
        <f t="shared" si="2"/>
        <v>-6204()</v>
      </c>
      <c r="M22" s="141" t="s">
        <v>74</v>
      </c>
      <c r="N22" s="142" t="s">
        <v>125</v>
      </c>
      <c r="O22" s="143"/>
      <c r="P22" s="143"/>
      <c r="Q22" s="122"/>
      <c r="R22" s="145"/>
      <c r="S22" s="145"/>
      <c r="T22" s="121"/>
      <c r="U22" s="121"/>
      <c r="V22" s="121">
        <v>44957</v>
      </c>
      <c r="W22" s="124">
        <f t="shared" si="3"/>
        <v>3978255</v>
      </c>
      <c r="X22" s="146"/>
      <c r="Y22" s="153"/>
      <c r="Z22" s="127">
        <f t="shared" si="4"/>
        <v>0</v>
      </c>
      <c r="AA22" s="147"/>
      <c r="AB22" s="146"/>
      <c r="AC22" s="146"/>
      <c r="AD22" s="146"/>
      <c r="AE22" s="146"/>
      <c r="AF22" s="146"/>
      <c r="AG22" s="124">
        <f t="shared" si="5"/>
        <v>0</v>
      </c>
      <c r="AH22" s="145"/>
      <c r="AI22" s="146"/>
      <c r="AJ22" s="146">
        <v>3978255</v>
      </c>
      <c r="AK22" s="127">
        <f t="shared" si="6"/>
        <v>3978255</v>
      </c>
      <c r="AL22" s="146"/>
      <c r="AM22" s="146"/>
      <c r="AN22" s="146"/>
      <c r="AO22" s="146"/>
      <c r="AP22" s="146"/>
      <c r="AQ22" s="146"/>
      <c r="AR22" s="124">
        <f t="shared" si="7"/>
        <v>3978255</v>
      </c>
      <c r="AS22" s="124">
        <f t="shared" si="8"/>
        <v>3978255</v>
      </c>
      <c r="AT22" s="131"/>
      <c r="AU22" s="149"/>
      <c r="AV22" s="150"/>
      <c r="AW22" s="151"/>
      <c r="AX22" s="115"/>
      <c r="AY22" s="134">
        <v>44835</v>
      </c>
      <c r="AZ22" s="23"/>
      <c r="BA22" s="134"/>
      <c r="BB22" s="124">
        <f t="shared" si="9"/>
        <v>3978255</v>
      </c>
    </row>
    <row r="23" spans="2:55" ht="13" customHeight="1" x14ac:dyDescent="0.35">
      <c r="B23" s="159" t="s">
        <v>67</v>
      </c>
      <c r="C23" s="142" t="s">
        <v>126</v>
      </c>
      <c r="D23" s="136" t="s">
        <v>127</v>
      </c>
      <c r="E23" s="137">
        <v>7355</v>
      </c>
      <c r="F23" s="323" t="s">
        <v>128</v>
      </c>
      <c r="G23" s="152" t="s">
        <v>71</v>
      </c>
      <c r="H23" s="152" t="s">
        <v>14</v>
      </c>
      <c r="I23" s="139"/>
      <c r="J23" s="139"/>
      <c r="K23" s="140"/>
      <c r="L23" s="117" t="str">
        <f t="shared" si="2"/>
        <v>-()</v>
      </c>
      <c r="M23" s="141" t="s">
        <v>129</v>
      </c>
      <c r="N23" s="142" t="s">
        <v>130</v>
      </c>
      <c r="O23" s="143"/>
      <c r="P23" s="143"/>
      <c r="Q23" s="143"/>
      <c r="R23" s="145"/>
      <c r="S23" s="145"/>
      <c r="T23" s="121"/>
      <c r="U23" s="121"/>
      <c r="V23" s="121">
        <v>44957</v>
      </c>
      <c r="W23" s="124">
        <f t="shared" si="3"/>
        <v>100000</v>
      </c>
      <c r="X23" s="153"/>
      <c r="Y23" s="146"/>
      <c r="Z23" s="127">
        <f t="shared" si="4"/>
        <v>0</v>
      </c>
      <c r="AA23" s="147"/>
      <c r="AB23" s="146"/>
      <c r="AC23" s="146"/>
      <c r="AD23" s="146"/>
      <c r="AE23" s="146"/>
      <c r="AF23" s="146"/>
      <c r="AG23" s="124">
        <f t="shared" si="5"/>
        <v>0</v>
      </c>
      <c r="AH23" s="145"/>
      <c r="AI23" s="146">
        <v>100000</v>
      </c>
      <c r="AJ23" s="146"/>
      <c r="AK23" s="127">
        <f t="shared" si="6"/>
        <v>100000</v>
      </c>
      <c r="AL23" s="146"/>
      <c r="AM23" s="146"/>
      <c r="AN23" s="146"/>
      <c r="AO23" s="146"/>
      <c r="AP23" s="146"/>
      <c r="AQ23" s="146"/>
      <c r="AR23" s="124">
        <f t="shared" si="7"/>
        <v>100000</v>
      </c>
      <c r="AS23" s="124">
        <f t="shared" si="8"/>
        <v>100000</v>
      </c>
      <c r="AT23" s="131"/>
      <c r="AU23" s="149"/>
      <c r="AV23" s="150"/>
      <c r="AW23" s="151"/>
      <c r="AX23" s="115"/>
      <c r="AY23" s="134">
        <v>44835</v>
      </c>
      <c r="AZ23" s="23"/>
      <c r="BA23" s="134"/>
      <c r="BB23" s="124">
        <f t="shared" si="9"/>
        <v>100000</v>
      </c>
    </row>
    <row r="24" spans="2:55" ht="13.4" customHeight="1" x14ac:dyDescent="0.35">
      <c r="B24" s="159" t="s">
        <v>67</v>
      </c>
      <c r="C24" s="324" t="s">
        <v>131</v>
      </c>
      <c r="D24" s="320" t="s">
        <v>132</v>
      </c>
      <c r="E24" s="321">
        <v>6737</v>
      </c>
      <c r="F24" s="322" t="s">
        <v>84</v>
      </c>
      <c r="G24" s="116" t="s">
        <v>71</v>
      </c>
      <c r="H24" s="116" t="s">
        <v>14</v>
      </c>
      <c r="I24" s="117" t="s">
        <v>133</v>
      </c>
      <c r="J24" s="117">
        <v>5050</v>
      </c>
      <c r="K24" s="118" t="s">
        <v>85</v>
      </c>
      <c r="L24" s="117" t="str">
        <f t="shared" si="2"/>
        <v>STPL-5050(047)</v>
      </c>
      <c r="M24" s="119" t="s">
        <v>74</v>
      </c>
      <c r="N24" s="120" t="s">
        <v>134</v>
      </c>
      <c r="O24" s="121"/>
      <c r="P24" s="121"/>
      <c r="Q24" s="160" t="s">
        <v>135</v>
      </c>
      <c r="R24" s="161">
        <v>44698</v>
      </c>
      <c r="S24" s="123">
        <v>44558</v>
      </c>
      <c r="T24" s="121">
        <v>44005</v>
      </c>
      <c r="U24" s="121">
        <v>44620</v>
      </c>
      <c r="V24" s="121">
        <v>44227</v>
      </c>
      <c r="W24" s="124">
        <f t="shared" si="3"/>
        <v>1662000</v>
      </c>
      <c r="X24" s="125"/>
      <c r="Y24" s="126"/>
      <c r="Z24" s="127">
        <f t="shared" si="4"/>
        <v>0</v>
      </c>
      <c r="AA24" s="128"/>
      <c r="AB24" s="128"/>
      <c r="AC24" s="127"/>
      <c r="AD24" s="127"/>
      <c r="AE24" s="127"/>
      <c r="AF24" s="127"/>
      <c r="AG24" s="124">
        <f t="shared" si="5"/>
        <v>0</v>
      </c>
      <c r="AH24" s="121"/>
      <c r="AI24" s="129">
        <v>1662000</v>
      </c>
      <c r="AJ24" s="129"/>
      <c r="AK24" s="127">
        <f t="shared" si="6"/>
        <v>1662000</v>
      </c>
      <c r="AL24" s="130"/>
      <c r="AM24" s="130"/>
      <c r="AN24" s="130"/>
      <c r="AO24" s="130"/>
      <c r="AP24" s="130"/>
      <c r="AQ24" s="130"/>
      <c r="AR24" s="124">
        <f t="shared" si="7"/>
        <v>1662000</v>
      </c>
      <c r="AS24" s="124">
        <f t="shared" si="8"/>
        <v>1662000</v>
      </c>
      <c r="AT24" s="131" t="s">
        <v>136</v>
      </c>
      <c r="AU24" s="132"/>
      <c r="AV24" s="132"/>
      <c r="AW24" s="133"/>
      <c r="AX24" s="115"/>
      <c r="AY24" s="134">
        <v>44104</v>
      </c>
      <c r="AZ24" s="23"/>
      <c r="BA24" s="134"/>
      <c r="BB24" s="124">
        <f t="shared" si="9"/>
        <v>1662000</v>
      </c>
    </row>
    <row r="25" spans="2:55" ht="13.4" customHeight="1" x14ac:dyDescent="0.35">
      <c r="B25" s="159" t="s">
        <v>67</v>
      </c>
      <c r="C25" s="324" t="s">
        <v>137</v>
      </c>
      <c r="D25" s="320" t="s">
        <v>138</v>
      </c>
      <c r="E25" s="321">
        <v>6963</v>
      </c>
      <c r="F25" s="322" t="s">
        <v>139</v>
      </c>
      <c r="G25" s="116" t="s">
        <v>71</v>
      </c>
      <c r="H25" s="152" t="s">
        <v>140</v>
      </c>
      <c r="I25" s="117"/>
      <c r="J25" s="117">
        <v>6084</v>
      </c>
      <c r="K25" s="118"/>
      <c r="L25" s="117" t="str">
        <f t="shared" si="2"/>
        <v>-6084()</v>
      </c>
      <c r="M25" s="119" t="s">
        <v>74</v>
      </c>
      <c r="N25" s="120" t="s">
        <v>141</v>
      </c>
      <c r="O25" s="121"/>
      <c r="P25" s="121"/>
      <c r="Q25" s="122"/>
      <c r="R25" s="123"/>
      <c r="S25" s="123"/>
      <c r="T25" s="121"/>
      <c r="U25" s="121"/>
      <c r="V25" s="121">
        <v>45199</v>
      </c>
      <c r="W25" s="124">
        <f t="shared" si="3"/>
        <v>7000000</v>
      </c>
      <c r="X25" s="126"/>
      <c r="Y25" s="126"/>
      <c r="Z25" s="127">
        <f t="shared" si="4"/>
        <v>0</v>
      </c>
      <c r="AA25" s="128"/>
      <c r="AB25" s="128"/>
      <c r="AC25" s="127"/>
      <c r="AD25" s="127"/>
      <c r="AE25" s="127"/>
      <c r="AF25" s="162"/>
      <c r="AG25" s="124">
        <f t="shared" si="5"/>
        <v>0</v>
      </c>
      <c r="AH25" s="121"/>
      <c r="AI25" s="129"/>
      <c r="AJ25" s="129"/>
      <c r="AK25" s="127">
        <f t="shared" si="6"/>
        <v>0</v>
      </c>
      <c r="AL25" s="130"/>
      <c r="AM25" s="130"/>
      <c r="AN25" s="130"/>
      <c r="AO25" s="130"/>
      <c r="AP25" s="130"/>
      <c r="AQ25" s="129">
        <v>7000000</v>
      </c>
      <c r="AR25" s="124">
        <f t="shared" si="7"/>
        <v>7000000</v>
      </c>
      <c r="AS25" s="124">
        <f t="shared" si="8"/>
        <v>7000000</v>
      </c>
      <c r="AT25" s="131"/>
      <c r="AU25" s="132"/>
      <c r="AV25" s="132"/>
      <c r="AW25" s="133"/>
      <c r="AX25" s="115"/>
      <c r="AY25" s="134">
        <v>44469</v>
      </c>
      <c r="AZ25" s="23"/>
      <c r="BA25" s="134"/>
      <c r="BB25" s="124">
        <f t="shared" si="9"/>
        <v>7000000</v>
      </c>
    </row>
    <row r="26" spans="2:55" ht="13.4" customHeight="1" x14ac:dyDescent="0.35">
      <c r="B26" s="159" t="s">
        <v>67</v>
      </c>
      <c r="C26" s="324" t="s">
        <v>137</v>
      </c>
      <c r="D26" s="320" t="s">
        <v>142</v>
      </c>
      <c r="E26" s="321">
        <v>6720</v>
      </c>
      <c r="F26" s="322" t="s">
        <v>143</v>
      </c>
      <c r="G26" s="116" t="s">
        <v>71</v>
      </c>
      <c r="H26" s="152" t="s">
        <v>15</v>
      </c>
      <c r="I26" s="117"/>
      <c r="J26" s="117">
        <v>6084</v>
      </c>
      <c r="K26" s="118" t="s">
        <v>144</v>
      </c>
      <c r="L26" s="117" t="str">
        <f t="shared" si="2"/>
        <v>-6084(220)</v>
      </c>
      <c r="M26" s="119" t="s">
        <v>74</v>
      </c>
      <c r="N26" s="120" t="s">
        <v>145</v>
      </c>
      <c r="O26" s="121"/>
      <c r="P26" s="121"/>
      <c r="Q26" s="122"/>
      <c r="R26" s="123"/>
      <c r="S26" s="123"/>
      <c r="T26" s="121"/>
      <c r="U26" s="121"/>
      <c r="V26" s="121">
        <v>44957</v>
      </c>
      <c r="W26" s="124">
        <f t="shared" si="3"/>
        <v>1498000</v>
      </c>
      <c r="X26" s="126"/>
      <c r="Y26" s="125"/>
      <c r="Z26" s="127">
        <f t="shared" si="4"/>
        <v>0</v>
      </c>
      <c r="AA26" s="128"/>
      <c r="AB26" s="128"/>
      <c r="AC26" s="127"/>
      <c r="AD26" s="127"/>
      <c r="AE26" s="127"/>
      <c r="AF26" s="127"/>
      <c r="AG26" s="124">
        <f t="shared" si="5"/>
        <v>0</v>
      </c>
      <c r="AH26" s="121"/>
      <c r="AI26" s="129"/>
      <c r="AJ26" s="129">
        <v>1498000</v>
      </c>
      <c r="AK26" s="127">
        <f t="shared" si="6"/>
        <v>1498000</v>
      </c>
      <c r="AL26" s="130"/>
      <c r="AM26" s="130"/>
      <c r="AN26" s="130"/>
      <c r="AO26" s="130"/>
      <c r="AP26" s="130"/>
      <c r="AQ26" s="129"/>
      <c r="AR26" s="124">
        <f t="shared" si="7"/>
        <v>1498000</v>
      </c>
      <c r="AS26" s="124">
        <f t="shared" si="8"/>
        <v>1498000</v>
      </c>
      <c r="AT26" s="131"/>
      <c r="AU26" s="132"/>
      <c r="AV26" s="132"/>
      <c r="AW26" s="133"/>
      <c r="AX26" s="115"/>
      <c r="AY26" s="134">
        <v>44835</v>
      </c>
      <c r="AZ26" s="23"/>
      <c r="BA26" s="134"/>
      <c r="BB26" s="124">
        <f t="shared" si="9"/>
        <v>1498000</v>
      </c>
    </row>
    <row r="27" spans="2:55" ht="13.4" customHeight="1" x14ac:dyDescent="0.35">
      <c r="B27" s="159" t="s">
        <v>67</v>
      </c>
      <c r="C27" s="324" t="s">
        <v>146</v>
      </c>
      <c r="D27" s="320" t="s">
        <v>97</v>
      </c>
      <c r="E27" s="321">
        <v>6977</v>
      </c>
      <c r="F27" s="323" t="s">
        <v>98</v>
      </c>
      <c r="G27" s="163" t="s">
        <v>99</v>
      </c>
      <c r="H27" s="163" t="s">
        <v>57</v>
      </c>
      <c r="I27" s="117" t="s">
        <v>100</v>
      </c>
      <c r="J27" s="117">
        <v>5012</v>
      </c>
      <c r="K27" s="118" t="s">
        <v>147</v>
      </c>
      <c r="L27" s="117" t="str">
        <f t="shared" si="2"/>
        <v>HSIPL-5012(158)</v>
      </c>
      <c r="M27" s="119" t="s">
        <v>74</v>
      </c>
      <c r="N27" s="120" t="s">
        <v>148</v>
      </c>
      <c r="O27" s="121"/>
      <c r="P27" s="121"/>
      <c r="Q27" s="122"/>
      <c r="R27" s="123"/>
      <c r="S27" s="123">
        <v>44592</v>
      </c>
      <c r="T27" s="121">
        <v>43634</v>
      </c>
      <c r="U27" s="121">
        <v>44896</v>
      </c>
      <c r="V27" s="121">
        <v>44926</v>
      </c>
      <c r="W27" s="124">
        <f t="shared" si="3"/>
        <v>250000</v>
      </c>
      <c r="X27" s="126"/>
      <c r="Y27" s="126"/>
      <c r="Z27" s="127">
        <f t="shared" si="4"/>
        <v>0</v>
      </c>
      <c r="AA27" s="164"/>
      <c r="AB27" s="128"/>
      <c r="AC27" s="127"/>
      <c r="AD27" s="127"/>
      <c r="AE27" s="127"/>
      <c r="AF27" s="127"/>
      <c r="AG27" s="124">
        <f t="shared" si="5"/>
        <v>0</v>
      </c>
      <c r="AH27" s="121"/>
      <c r="AI27" s="129"/>
      <c r="AJ27" s="129"/>
      <c r="AK27" s="127">
        <f t="shared" si="6"/>
        <v>0</v>
      </c>
      <c r="AL27" s="130">
        <v>250000</v>
      </c>
      <c r="AM27" s="130"/>
      <c r="AN27" s="130"/>
      <c r="AO27" s="130"/>
      <c r="AP27" s="130"/>
      <c r="AQ27" s="130"/>
      <c r="AR27" s="124">
        <f t="shared" si="7"/>
        <v>250000</v>
      </c>
      <c r="AS27" s="124">
        <f t="shared" si="8"/>
        <v>250000</v>
      </c>
      <c r="AT27" s="131"/>
      <c r="AU27" s="132"/>
      <c r="AV27" s="132"/>
      <c r="AW27" s="133"/>
      <c r="AX27" s="115"/>
      <c r="AY27" s="134">
        <v>44469</v>
      </c>
      <c r="AZ27" s="23"/>
      <c r="BA27" s="134"/>
      <c r="BB27" s="124">
        <f t="shared" si="9"/>
        <v>250000</v>
      </c>
    </row>
    <row r="28" spans="2:55" ht="13.15" customHeight="1" x14ac:dyDescent="0.35">
      <c r="B28" s="159" t="s">
        <v>67</v>
      </c>
      <c r="C28" s="142" t="s">
        <v>146</v>
      </c>
      <c r="D28" s="136" t="s">
        <v>149</v>
      </c>
      <c r="E28" s="137">
        <v>5221</v>
      </c>
      <c r="F28" s="323" t="s">
        <v>150</v>
      </c>
      <c r="G28" s="165" t="s">
        <v>151</v>
      </c>
      <c r="H28" s="165" t="s">
        <v>152</v>
      </c>
      <c r="I28" s="139" t="s">
        <v>153</v>
      </c>
      <c r="J28" s="139">
        <v>5012</v>
      </c>
      <c r="K28" s="140" t="s">
        <v>154</v>
      </c>
      <c r="L28" s="117" t="str">
        <f t="shared" si="2"/>
        <v>STPLZ-5012(124)</v>
      </c>
      <c r="M28" s="141" t="s">
        <v>74</v>
      </c>
      <c r="N28" s="142" t="s">
        <v>155</v>
      </c>
      <c r="O28" s="121"/>
      <c r="P28" s="121"/>
      <c r="Q28" s="166" t="s">
        <v>156</v>
      </c>
      <c r="R28" s="167">
        <v>44740</v>
      </c>
      <c r="S28" s="145">
        <v>44651</v>
      </c>
      <c r="T28" s="134">
        <v>42887</v>
      </c>
      <c r="U28" s="134">
        <v>44469</v>
      </c>
      <c r="V28" s="121">
        <v>44316</v>
      </c>
      <c r="W28" s="124">
        <f t="shared" si="3"/>
        <v>3746328</v>
      </c>
      <c r="X28" s="146"/>
      <c r="Y28" s="146"/>
      <c r="Z28" s="127">
        <f t="shared" si="4"/>
        <v>0</v>
      </c>
      <c r="AA28" s="147"/>
      <c r="AB28" s="168">
        <v>3753672</v>
      </c>
      <c r="AC28" s="146"/>
      <c r="AD28" s="146"/>
      <c r="AE28" s="146"/>
      <c r="AF28" s="146"/>
      <c r="AG28" s="124">
        <f t="shared" si="5"/>
        <v>3753672</v>
      </c>
      <c r="AH28" s="145"/>
      <c r="AI28" s="146"/>
      <c r="AJ28" s="146"/>
      <c r="AK28" s="127">
        <f t="shared" si="6"/>
        <v>0</v>
      </c>
      <c r="AL28" s="146"/>
      <c r="AM28" s="146">
        <v>7500000</v>
      </c>
      <c r="AN28" s="146"/>
      <c r="AO28" s="146"/>
      <c r="AP28" s="146"/>
      <c r="AQ28" s="146"/>
      <c r="AR28" s="124">
        <f t="shared" si="7"/>
        <v>7500000</v>
      </c>
      <c r="AS28" s="124">
        <f t="shared" si="8"/>
        <v>3746328</v>
      </c>
      <c r="AT28" s="169" t="s">
        <v>157</v>
      </c>
      <c r="AU28" s="149"/>
      <c r="AV28" s="150"/>
      <c r="AW28" s="151"/>
      <c r="AX28" s="115"/>
      <c r="AY28" s="134">
        <v>44260</v>
      </c>
      <c r="AZ28" s="23"/>
      <c r="BA28" s="134">
        <v>44742</v>
      </c>
      <c r="BB28" s="124">
        <f t="shared" si="9"/>
        <v>7500000</v>
      </c>
    </row>
    <row r="29" spans="2:55" ht="13.4" customHeight="1" x14ac:dyDescent="0.35">
      <c r="B29" s="159" t="s">
        <v>67</v>
      </c>
      <c r="C29" s="142" t="s">
        <v>158</v>
      </c>
      <c r="D29" s="320" t="s">
        <v>159</v>
      </c>
      <c r="E29" s="137">
        <v>6765</v>
      </c>
      <c r="F29" s="323" t="s">
        <v>84</v>
      </c>
      <c r="G29" s="152" t="s">
        <v>71</v>
      </c>
      <c r="H29" s="152" t="s">
        <v>14</v>
      </c>
      <c r="I29" s="139" t="s">
        <v>133</v>
      </c>
      <c r="J29" s="139">
        <v>5041</v>
      </c>
      <c r="K29" s="140" t="s">
        <v>160</v>
      </c>
      <c r="L29" s="117" t="str">
        <f t="shared" si="2"/>
        <v>STPL-5041(048)</v>
      </c>
      <c r="M29" s="141" t="s">
        <v>74</v>
      </c>
      <c r="N29" s="142" t="s">
        <v>161</v>
      </c>
      <c r="O29" s="121"/>
      <c r="P29" s="121"/>
      <c r="Q29" s="143" t="s">
        <v>87</v>
      </c>
      <c r="R29" s="145">
        <v>44775</v>
      </c>
      <c r="S29" s="145">
        <v>44985</v>
      </c>
      <c r="T29" s="134">
        <v>43411</v>
      </c>
      <c r="U29" s="134">
        <v>44895</v>
      </c>
      <c r="V29" s="121">
        <v>44957</v>
      </c>
      <c r="W29" s="124">
        <f t="shared" si="3"/>
        <v>975000</v>
      </c>
      <c r="X29" s="153"/>
      <c r="Y29" s="146"/>
      <c r="Z29" s="127">
        <f t="shared" si="4"/>
        <v>0</v>
      </c>
      <c r="AA29" s="147"/>
      <c r="AB29" s="146"/>
      <c r="AC29" s="146"/>
      <c r="AD29" s="146"/>
      <c r="AE29" s="146"/>
      <c r="AF29" s="146"/>
      <c r="AG29" s="124">
        <f t="shared" si="5"/>
        <v>0</v>
      </c>
      <c r="AH29" s="145"/>
      <c r="AI29" s="146">
        <v>975000</v>
      </c>
      <c r="AJ29" s="146"/>
      <c r="AK29" s="127">
        <f t="shared" si="6"/>
        <v>975000</v>
      </c>
      <c r="AL29" s="146"/>
      <c r="AM29" s="146"/>
      <c r="AN29" s="146"/>
      <c r="AO29" s="146"/>
      <c r="AP29" s="146"/>
      <c r="AQ29" s="146"/>
      <c r="AR29" s="124">
        <f t="shared" si="7"/>
        <v>975000</v>
      </c>
      <c r="AS29" s="124">
        <f t="shared" si="8"/>
        <v>975000</v>
      </c>
      <c r="AT29" s="169"/>
      <c r="AU29" s="149"/>
      <c r="AV29" s="150"/>
      <c r="AW29" s="151"/>
      <c r="AX29" s="115"/>
      <c r="AY29" s="134">
        <v>44835</v>
      </c>
      <c r="AZ29" s="23"/>
      <c r="BA29" s="134"/>
      <c r="BB29" s="124">
        <f t="shared" si="9"/>
        <v>975000</v>
      </c>
    </row>
    <row r="30" spans="2:55" ht="13.4" customHeight="1" x14ac:dyDescent="0.35">
      <c r="B30" s="159" t="s">
        <v>162</v>
      </c>
      <c r="C30" s="142" t="s">
        <v>163</v>
      </c>
      <c r="D30" s="320" t="s">
        <v>164</v>
      </c>
      <c r="E30" s="137">
        <v>6711</v>
      </c>
      <c r="F30" s="323" t="s">
        <v>165</v>
      </c>
      <c r="G30" s="152" t="s">
        <v>71</v>
      </c>
      <c r="H30" s="152" t="s">
        <v>15</v>
      </c>
      <c r="I30" s="139" t="s">
        <v>166</v>
      </c>
      <c r="J30" s="139">
        <v>5038</v>
      </c>
      <c r="K30" s="140" t="s">
        <v>167</v>
      </c>
      <c r="L30" s="117" t="str">
        <f t="shared" si="2"/>
        <v>CML-5038(025)</v>
      </c>
      <c r="M30" s="141" t="s">
        <v>74</v>
      </c>
      <c r="N30" s="142" t="s">
        <v>168</v>
      </c>
      <c r="O30" s="121"/>
      <c r="P30" s="121"/>
      <c r="Q30" s="121" t="s">
        <v>169</v>
      </c>
      <c r="R30" s="121">
        <v>44810</v>
      </c>
      <c r="S30" s="145">
        <v>44956</v>
      </c>
      <c r="T30" s="134">
        <v>44376</v>
      </c>
      <c r="U30" s="134">
        <v>44881</v>
      </c>
      <c r="V30" s="121">
        <v>44957</v>
      </c>
      <c r="W30" s="124">
        <f t="shared" si="3"/>
        <v>1469000</v>
      </c>
      <c r="X30" s="146"/>
      <c r="Y30" s="153"/>
      <c r="Z30" s="127">
        <f t="shared" si="4"/>
        <v>0</v>
      </c>
      <c r="AA30" s="147"/>
      <c r="AB30" s="146"/>
      <c r="AC30" s="146"/>
      <c r="AD30" s="146"/>
      <c r="AE30" s="146"/>
      <c r="AF30" s="146"/>
      <c r="AG30" s="124">
        <f t="shared" si="5"/>
        <v>0</v>
      </c>
      <c r="AH30" s="145"/>
      <c r="AI30" s="146"/>
      <c r="AJ30" s="146">
        <v>1469000</v>
      </c>
      <c r="AK30" s="127">
        <f t="shared" si="6"/>
        <v>1469000</v>
      </c>
      <c r="AL30" s="146"/>
      <c r="AM30" s="146"/>
      <c r="AN30" s="146"/>
      <c r="AO30" s="146"/>
      <c r="AP30" s="146"/>
      <c r="AQ30" s="146"/>
      <c r="AR30" s="124">
        <f t="shared" si="7"/>
        <v>1469000</v>
      </c>
      <c r="AS30" s="124">
        <f t="shared" si="8"/>
        <v>1469000</v>
      </c>
      <c r="AT30" s="169"/>
      <c r="AU30" s="149"/>
      <c r="AV30" s="150"/>
      <c r="AW30" s="151"/>
      <c r="AX30" s="115"/>
      <c r="AY30" s="134">
        <v>44835</v>
      </c>
      <c r="AZ30" s="23"/>
      <c r="BA30" s="134"/>
      <c r="BB30" s="124">
        <f t="shared" si="9"/>
        <v>1469000</v>
      </c>
    </row>
    <row r="31" spans="2:55" ht="13.4" customHeight="1" x14ac:dyDescent="0.35">
      <c r="B31" s="159" t="s">
        <v>162</v>
      </c>
      <c r="C31" s="142" t="s">
        <v>170</v>
      </c>
      <c r="D31" s="136" t="s">
        <v>171</v>
      </c>
      <c r="E31" s="325">
        <v>7317</v>
      </c>
      <c r="F31" s="322" t="s">
        <v>70</v>
      </c>
      <c r="G31" s="116" t="s">
        <v>71</v>
      </c>
      <c r="H31" s="116" t="s">
        <v>14</v>
      </c>
      <c r="I31" s="117" t="s">
        <v>172</v>
      </c>
      <c r="J31" s="139">
        <v>6072</v>
      </c>
      <c r="K31" s="140" t="s">
        <v>173</v>
      </c>
      <c r="L31" s="117" t="str">
        <f t="shared" si="2"/>
        <v>STPLNI-6072(032)</v>
      </c>
      <c r="M31" s="141" t="s">
        <v>174</v>
      </c>
      <c r="N31" s="142" t="s">
        <v>175</v>
      </c>
      <c r="O31" s="121"/>
      <c r="P31" s="121"/>
      <c r="Q31" s="170" t="s">
        <v>135</v>
      </c>
      <c r="R31" s="170">
        <v>44810</v>
      </c>
      <c r="S31" s="145">
        <v>44896</v>
      </c>
      <c r="T31" s="121" t="s">
        <v>176</v>
      </c>
      <c r="U31" s="121">
        <v>44834</v>
      </c>
      <c r="V31" s="121">
        <v>45199</v>
      </c>
      <c r="W31" s="124">
        <f t="shared" si="3"/>
        <v>500000</v>
      </c>
      <c r="X31" s="153"/>
      <c r="Y31" s="146"/>
      <c r="Z31" s="127">
        <f t="shared" si="4"/>
        <v>0</v>
      </c>
      <c r="AA31" s="171"/>
      <c r="AB31" s="171"/>
      <c r="AC31" s="146"/>
      <c r="AD31" s="146"/>
      <c r="AE31" s="146"/>
      <c r="AF31" s="146"/>
      <c r="AG31" s="124">
        <f t="shared" si="5"/>
        <v>0</v>
      </c>
      <c r="AH31" s="134"/>
      <c r="AI31" s="172">
        <v>500000</v>
      </c>
      <c r="AJ31" s="172"/>
      <c r="AK31" s="127">
        <f t="shared" si="6"/>
        <v>500000</v>
      </c>
      <c r="AL31" s="172"/>
      <c r="AM31" s="172"/>
      <c r="AN31" s="172"/>
      <c r="AO31" s="172"/>
      <c r="AP31" s="172"/>
      <c r="AQ31" s="172"/>
      <c r="AR31" s="124">
        <f t="shared" si="7"/>
        <v>500000</v>
      </c>
      <c r="AS31" s="124">
        <f t="shared" si="8"/>
        <v>500000</v>
      </c>
      <c r="AT31" s="173" t="s">
        <v>177</v>
      </c>
      <c r="AU31" s="174"/>
      <c r="AV31" s="174"/>
      <c r="AW31" s="133"/>
      <c r="AX31" s="115"/>
      <c r="AY31" s="134">
        <v>44469</v>
      </c>
      <c r="AZ31" s="23"/>
      <c r="BA31" s="134"/>
      <c r="BB31" s="124">
        <f t="shared" si="9"/>
        <v>500000</v>
      </c>
      <c r="BC31" s="23"/>
    </row>
    <row r="32" spans="2:55" ht="13.4" customHeight="1" x14ac:dyDescent="0.35">
      <c r="B32" s="159" t="s">
        <v>162</v>
      </c>
      <c r="C32" s="142" t="s">
        <v>178</v>
      </c>
      <c r="D32" s="136" t="s">
        <v>179</v>
      </c>
      <c r="E32" s="325">
        <v>6762</v>
      </c>
      <c r="F32" s="322" t="s">
        <v>84</v>
      </c>
      <c r="G32" s="116" t="s">
        <v>71</v>
      </c>
      <c r="H32" s="116" t="s">
        <v>14</v>
      </c>
      <c r="I32" s="117" t="s">
        <v>133</v>
      </c>
      <c r="J32" s="139">
        <v>5386</v>
      </c>
      <c r="K32" s="140" t="s">
        <v>180</v>
      </c>
      <c r="L32" s="117" t="str">
        <f t="shared" si="2"/>
        <v>STPL-5386(011)</v>
      </c>
      <c r="M32" s="141" t="s">
        <v>74</v>
      </c>
      <c r="N32" s="142" t="s">
        <v>181</v>
      </c>
      <c r="O32" s="121"/>
      <c r="P32" s="121"/>
      <c r="Q32" s="143" t="s">
        <v>182</v>
      </c>
      <c r="R32" s="145">
        <v>44835</v>
      </c>
      <c r="S32" s="145">
        <v>44986</v>
      </c>
      <c r="T32" s="121">
        <v>44764</v>
      </c>
      <c r="U32" s="121">
        <v>44866</v>
      </c>
      <c r="V32" s="121">
        <v>44957</v>
      </c>
      <c r="W32" s="124">
        <f t="shared" si="3"/>
        <v>308000</v>
      </c>
      <c r="X32" s="153"/>
      <c r="Y32" s="146"/>
      <c r="Z32" s="127">
        <f t="shared" si="4"/>
        <v>0</v>
      </c>
      <c r="AA32" s="171"/>
      <c r="AB32" s="171"/>
      <c r="AC32" s="146"/>
      <c r="AD32" s="146"/>
      <c r="AE32" s="146"/>
      <c r="AF32" s="146"/>
      <c r="AG32" s="124">
        <f t="shared" si="5"/>
        <v>0</v>
      </c>
      <c r="AH32" s="134"/>
      <c r="AI32" s="172">
        <v>308000</v>
      </c>
      <c r="AJ32" s="172"/>
      <c r="AK32" s="127">
        <f t="shared" si="6"/>
        <v>308000</v>
      </c>
      <c r="AL32" s="172"/>
      <c r="AM32" s="172"/>
      <c r="AN32" s="172"/>
      <c r="AO32" s="172"/>
      <c r="AP32" s="172"/>
      <c r="AQ32" s="172"/>
      <c r="AR32" s="124">
        <f t="shared" si="7"/>
        <v>308000</v>
      </c>
      <c r="AS32" s="124">
        <f t="shared" si="8"/>
        <v>308000</v>
      </c>
      <c r="AT32" s="173"/>
      <c r="AU32" s="174"/>
      <c r="AV32" s="174"/>
      <c r="AW32" s="133"/>
      <c r="AX32" s="115"/>
      <c r="AY32" s="134">
        <v>44835</v>
      </c>
      <c r="AZ32" s="23"/>
      <c r="BA32" s="134"/>
      <c r="BB32" s="124">
        <f t="shared" si="9"/>
        <v>308000</v>
      </c>
      <c r="BC32" s="23"/>
    </row>
    <row r="33" spans="2:55" s="186" customFormat="1" ht="13.4" customHeight="1" x14ac:dyDescent="0.35">
      <c r="B33" s="159" t="s">
        <v>162</v>
      </c>
      <c r="C33" s="142" t="s">
        <v>183</v>
      </c>
      <c r="D33" s="136" t="s">
        <v>184</v>
      </c>
      <c r="E33" s="325">
        <v>7232</v>
      </c>
      <c r="F33" s="326" t="s">
        <v>70</v>
      </c>
      <c r="G33" s="175" t="s">
        <v>71</v>
      </c>
      <c r="H33" s="175" t="s">
        <v>14</v>
      </c>
      <c r="I33" s="176"/>
      <c r="J33" s="139">
        <v>5135</v>
      </c>
      <c r="K33" s="140"/>
      <c r="L33" s="117" t="str">
        <f t="shared" si="2"/>
        <v>-5135()</v>
      </c>
      <c r="M33" s="141" t="s">
        <v>74</v>
      </c>
      <c r="N33" s="142" t="s">
        <v>185</v>
      </c>
      <c r="O33" s="177"/>
      <c r="P33" s="177"/>
      <c r="Q33" s="143" t="s">
        <v>182</v>
      </c>
      <c r="R33" s="145">
        <v>44834</v>
      </c>
      <c r="S33" s="145">
        <v>44927</v>
      </c>
      <c r="T33" s="177">
        <v>44490</v>
      </c>
      <c r="U33" s="177">
        <v>44895</v>
      </c>
      <c r="V33" s="121">
        <v>45199</v>
      </c>
      <c r="W33" s="124">
        <f t="shared" si="3"/>
        <v>2164000</v>
      </c>
      <c r="X33" s="178"/>
      <c r="Y33" s="179"/>
      <c r="Z33" s="127">
        <f t="shared" si="4"/>
        <v>0</v>
      </c>
      <c r="AA33" s="180"/>
      <c r="AB33" s="180"/>
      <c r="AC33" s="179"/>
      <c r="AD33" s="179"/>
      <c r="AE33" s="179"/>
      <c r="AF33" s="179"/>
      <c r="AG33" s="124">
        <f t="shared" si="5"/>
        <v>0</v>
      </c>
      <c r="AH33" s="134"/>
      <c r="AI33" s="172">
        <v>2164000</v>
      </c>
      <c r="AJ33" s="172"/>
      <c r="AK33" s="127">
        <f t="shared" si="6"/>
        <v>2164000</v>
      </c>
      <c r="AL33" s="172"/>
      <c r="AM33" s="172"/>
      <c r="AN33" s="172"/>
      <c r="AO33" s="172"/>
      <c r="AP33" s="172"/>
      <c r="AQ33" s="172"/>
      <c r="AR33" s="124">
        <f t="shared" si="7"/>
        <v>2164000</v>
      </c>
      <c r="AS33" s="124">
        <f t="shared" si="8"/>
        <v>2164000</v>
      </c>
      <c r="AT33" s="181" t="s">
        <v>186</v>
      </c>
      <c r="AU33" s="174"/>
      <c r="AV33" s="174"/>
      <c r="AW33" s="182"/>
      <c r="AX33" s="183"/>
      <c r="AY33" s="134">
        <v>44469</v>
      </c>
      <c r="AZ33" s="184"/>
      <c r="BA33" s="134"/>
      <c r="BB33" s="124">
        <f t="shared" si="9"/>
        <v>2164000</v>
      </c>
      <c r="BC33" s="185"/>
    </row>
    <row r="34" spans="2:55" s="186" customFormat="1" ht="13.4" customHeight="1" x14ac:dyDescent="0.35">
      <c r="B34" s="159" t="s">
        <v>162</v>
      </c>
      <c r="C34" s="142" t="s">
        <v>183</v>
      </c>
      <c r="D34" s="136" t="s">
        <v>187</v>
      </c>
      <c r="E34" s="325">
        <v>6714</v>
      </c>
      <c r="F34" s="326" t="s">
        <v>84</v>
      </c>
      <c r="G34" s="175" t="s">
        <v>71</v>
      </c>
      <c r="H34" s="175" t="s">
        <v>14</v>
      </c>
      <c r="I34" s="176"/>
      <c r="J34" s="139">
        <v>5135</v>
      </c>
      <c r="K34" s="140"/>
      <c r="L34" s="117" t="str">
        <f t="shared" si="2"/>
        <v>-5135()</v>
      </c>
      <c r="M34" s="141" t="s">
        <v>74</v>
      </c>
      <c r="N34" s="142" t="s">
        <v>188</v>
      </c>
      <c r="O34" s="177"/>
      <c r="P34" s="177"/>
      <c r="Q34" s="143" t="s">
        <v>182</v>
      </c>
      <c r="R34" s="145">
        <v>44421</v>
      </c>
      <c r="S34" s="145"/>
      <c r="T34" s="177">
        <v>43637</v>
      </c>
      <c r="U34" s="177">
        <v>44895</v>
      </c>
      <c r="V34" s="121">
        <v>44957</v>
      </c>
      <c r="W34" s="124">
        <f t="shared" si="3"/>
        <v>4183000</v>
      </c>
      <c r="X34" s="178"/>
      <c r="Y34" s="179"/>
      <c r="Z34" s="127">
        <f t="shared" si="4"/>
        <v>0</v>
      </c>
      <c r="AA34" s="180"/>
      <c r="AB34" s="180"/>
      <c r="AC34" s="179"/>
      <c r="AD34" s="179"/>
      <c r="AE34" s="179"/>
      <c r="AF34" s="179"/>
      <c r="AG34" s="124">
        <f t="shared" si="5"/>
        <v>0</v>
      </c>
      <c r="AH34" s="134"/>
      <c r="AI34" s="172">
        <v>4183000</v>
      </c>
      <c r="AJ34" s="172"/>
      <c r="AK34" s="127">
        <f t="shared" si="6"/>
        <v>4183000</v>
      </c>
      <c r="AL34" s="172"/>
      <c r="AM34" s="172"/>
      <c r="AN34" s="172"/>
      <c r="AO34" s="172"/>
      <c r="AP34" s="172"/>
      <c r="AQ34" s="172"/>
      <c r="AR34" s="124">
        <f t="shared" si="7"/>
        <v>4183000</v>
      </c>
      <c r="AS34" s="124">
        <f t="shared" si="8"/>
        <v>4183000</v>
      </c>
      <c r="AT34" s="181"/>
      <c r="AU34" s="174"/>
      <c r="AV34" s="174"/>
      <c r="AW34" s="182"/>
      <c r="AX34" s="183"/>
      <c r="AY34" s="134">
        <v>44835</v>
      </c>
      <c r="AZ34" s="184"/>
      <c r="BA34" s="134"/>
      <c r="BB34" s="124">
        <f t="shared" si="9"/>
        <v>4183000</v>
      </c>
      <c r="BC34" s="185"/>
    </row>
    <row r="35" spans="2:55" s="186" customFormat="1" ht="13.4" customHeight="1" x14ac:dyDescent="0.35">
      <c r="B35" s="159" t="s">
        <v>162</v>
      </c>
      <c r="C35" s="142" t="s">
        <v>183</v>
      </c>
      <c r="D35" s="136" t="s">
        <v>187</v>
      </c>
      <c r="E35" s="325">
        <v>6714</v>
      </c>
      <c r="F35" s="326" t="s">
        <v>189</v>
      </c>
      <c r="G35" s="175" t="s">
        <v>124</v>
      </c>
      <c r="H35" s="175" t="s">
        <v>15</v>
      </c>
      <c r="I35" s="176"/>
      <c r="J35" s="139">
        <v>5135</v>
      </c>
      <c r="K35" s="140"/>
      <c r="L35" s="117" t="str">
        <f t="shared" si="2"/>
        <v>-5135()</v>
      </c>
      <c r="M35" s="141" t="s">
        <v>74</v>
      </c>
      <c r="N35" s="142" t="s">
        <v>188</v>
      </c>
      <c r="O35" s="177"/>
      <c r="P35" s="177"/>
      <c r="Q35" s="143" t="s">
        <v>182</v>
      </c>
      <c r="R35" s="145">
        <v>44421</v>
      </c>
      <c r="S35" s="145"/>
      <c r="T35" s="177">
        <v>43637</v>
      </c>
      <c r="U35" s="177">
        <v>44895</v>
      </c>
      <c r="V35" s="121">
        <v>44957</v>
      </c>
      <c r="W35" s="124">
        <f t="shared" si="3"/>
        <v>215000</v>
      </c>
      <c r="X35" s="179"/>
      <c r="Y35" s="178"/>
      <c r="Z35" s="127">
        <f t="shared" si="4"/>
        <v>0</v>
      </c>
      <c r="AA35" s="180"/>
      <c r="AB35" s="180"/>
      <c r="AC35" s="179"/>
      <c r="AD35" s="179"/>
      <c r="AE35" s="179"/>
      <c r="AF35" s="179"/>
      <c r="AG35" s="124">
        <f t="shared" si="5"/>
        <v>0</v>
      </c>
      <c r="AH35" s="134"/>
      <c r="AI35" s="172"/>
      <c r="AJ35" s="172">
        <v>215000</v>
      </c>
      <c r="AK35" s="127">
        <f t="shared" si="6"/>
        <v>215000</v>
      </c>
      <c r="AL35" s="172"/>
      <c r="AM35" s="172"/>
      <c r="AN35" s="172"/>
      <c r="AO35" s="172"/>
      <c r="AP35" s="172"/>
      <c r="AQ35" s="172"/>
      <c r="AR35" s="124">
        <f t="shared" si="7"/>
        <v>215000</v>
      </c>
      <c r="AS35" s="124">
        <f t="shared" si="8"/>
        <v>215000</v>
      </c>
      <c r="AT35" s="181"/>
      <c r="AU35" s="174"/>
      <c r="AV35" s="174"/>
      <c r="AW35" s="182"/>
      <c r="AX35" s="183"/>
      <c r="AY35" s="134">
        <v>44835</v>
      </c>
      <c r="AZ35" s="184"/>
      <c r="BA35" s="134"/>
      <c r="BB35" s="124">
        <f t="shared" si="9"/>
        <v>215000</v>
      </c>
      <c r="BC35" s="185"/>
    </row>
    <row r="36" spans="2:55" ht="13.4" customHeight="1" x14ac:dyDescent="0.35">
      <c r="B36" s="159" t="s">
        <v>162</v>
      </c>
      <c r="C36" s="142" t="s">
        <v>183</v>
      </c>
      <c r="D36" s="136" t="s">
        <v>187</v>
      </c>
      <c r="E36" s="325">
        <v>6714</v>
      </c>
      <c r="F36" s="322" t="s">
        <v>165</v>
      </c>
      <c r="G36" s="116" t="s">
        <v>71</v>
      </c>
      <c r="H36" s="116" t="s">
        <v>15</v>
      </c>
      <c r="I36" s="117"/>
      <c r="J36" s="139">
        <v>5135</v>
      </c>
      <c r="K36" s="140"/>
      <c r="L36" s="117" t="str">
        <f t="shared" si="2"/>
        <v>-5135()</v>
      </c>
      <c r="M36" s="141" t="s">
        <v>74</v>
      </c>
      <c r="N36" s="142" t="s">
        <v>188</v>
      </c>
      <c r="O36" s="121"/>
      <c r="P36" s="121"/>
      <c r="Q36" s="143" t="s">
        <v>182</v>
      </c>
      <c r="R36" s="145">
        <v>44421</v>
      </c>
      <c r="S36" s="145"/>
      <c r="T36" s="121">
        <v>43637</v>
      </c>
      <c r="U36" s="177">
        <v>44895</v>
      </c>
      <c r="V36" s="121">
        <v>44957</v>
      </c>
      <c r="W36" s="124">
        <f t="shared" si="3"/>
        <v>1012000</v>
      </c>
      <c r="X36" s="146"/>
      <c r="Y36" s="153"/>
      <c r="Z36" s="127">
        <f t="shared" si="4"/>
        <v>0</v>
      </c>
      <c r="AA36" s="171"/>
      <c r="AB36" s="171"/>
      <c r="AC36" s="146"/>
      <c r="AD36" s="146"/>
      <c r="AE36" s="146"/>
      <c r="AF36" s="146"/>
      <c r="AG36" s="124">
        <f t="shared" si="5"/>
        <v>0</v>
      </c>
      <c r="AH36" s="134"/>
      <c r="AI36" s="172"/>
      <c r="AJ36" s="172">
        <v>1012000</v>
      </c>
      <c r="AK36" s="127">
        <f t="shared" si="6"/>
        <v>1012000</v>
      </c>
      <c r="AL36" s="172"/>
      <c r="AM36" s="172"/>
      <c r="AN36" s="172"/>
      <c r="AO36" s="172"/>
      <c r="AP36" s="172"/>
      <c r="AQ36" s="172"/>
      <c r="AR36" s="124">
        <f t="shared" si="7"/>
        <v>1012000</v>
      </c>
      <c r="AS36" s="124">
        <f t="shared" si="8"/>
        <v>1012000</v>
      </c>
      <c r="AT36" s="173"/>
      <c r="AU36" s="174"/>
      <c r="AV36" s="174"/>
      <c r="AW36" s="133"/>
      <c r="AX36" s="115"/>
      <c r="AY36" s="134">
        <v>44835</v>
      </c>
      <c r="AZ36" s="23"/>
      <c r="BA36" s="134"/>
      <c r="BB36" s="124">
        <f t="shared" si="9"/>
        <v>1012000</v>
      </c>
      <c r="BC36" s="23"/>
    </row>
    <row r="37" spans="2:55" ht="13.4" customHeight="1" x14ac:dyDescent="0.35">
      <c r="B37" s="159" t="s">
        <v>162</v>
      </c>
      <c r="C37" s="142" t="s">
        <v>190</v>
      </c>
      <c r="D37" s="136" t="s">
        <v>191</v>
      </c>
      <c r="E37" s="137">
        <v>6715</v>
      </c>
      <c r="F37" s="322" t="s">
        <v>84</v>
      </c>
      <c r="G37" s="152" t="s">
        <v>71</v>
      </c>
      <c r="H37" s="152" t="s">
        <v>14</v>
      </c>
      <c r="I37" s="139" t="s">
        <v>133</v>
      </c>
      <c r="J37" s="139">
        <v>5434</v>
      </c>
      <c r="K37" s="140" t="s">
        <v>192</v>
      </c>
      <c r="L37" s="117" t="str">
        <f t="shared" si="2"/>
        <v>STPL-5434(026)</v>
      </c>
      <c r="M37" s="141" t="s">
        <v>74</v>
      </c>
      <c r="N37" s="142" t="s">
        <v>193</v>
      </c>
      <c r="O37" s="121"/>
      <c r="P37" s="121"/>
      <c r="Q37" s="187" t="s">
        <v>194</v>
      </c>
      <c r="R37" s="188">
        <v>44827</v>
      </c>
      <c r="S37" s="145">
        <v>44896</v>
      </c>
      <c r="T37" s="134">
        <v>44434</v>
      </c>
      <c r="U37" s="134">
        <v>44805</v>
      </c>
      <c r="V37" s="121">
        <v>44957</v>
      </c>
      <c r="W37" s="124">
        <f t="shared" si="3"/>
        <v>1357000</v>
      </c>
      <c r="X37" s="153"/>
      <c r="Y37" s="146"/>
      <c r="Z37" s="127">
        <f t="shared" si="4"/>
        <v>0</v>
      </c>
      <c r="AA37" s="147"/>
      <c r="AB37" s="146"/>
      <c r="AC37" s="146"/>
      <c r="AD37" s="146"/>
      <c r="AE37" s="146"/>
      <c r="AF37" s="146"/>
      <c r="AG37" s="124">
        <f t="shared" si="5"/>
        <v>0</v>
      </c>
      <c r="AH37" s="145"/>
      <c r="AI37" s="146">
        <v>1357000</v>
      </c>
      <c r="AJ37" s="146"/>
      <c r="AK37" s="127">
        <f t="shared" si="6"/>
        <v>1357000</v>
      </c>
      <c r="AL37" s="146"/>
      <c r="AM37" s="146"/>
      <c r="AN37" s="146"/>
      <c r="AO37" s="146"/>
      <c r="AP37" s="146"/>
      <c r="AQ37" s="146"/>
      <c r="AR37" s="124">
        <f t="shared" si="7"/>
        <v>1357000</v>
      </c>
      <c r="AS37" s="124">
        <f t="shared" si="8"/>
        <v>1357000</v>
      </c>
      <c r="AT37" s="169" t="s">
        <v>195</v>
      </c>
      <c r="AU37" s="149"/>
      <c r="AV37" s="150"/>
      <c r="AW37" s="151"/>
      <c r="AX37" s="115"/>
      <c r="AY37" s="134">
        <v>44469</v>
      </c>
      <c r="AZ37" s="23"/>
      <c r="BA37" s="134"/>
      <c r="BB37" s="124">
        <f t="shared" si="9"/>
        <v>1357000</v>
      </c>
    </row>
    <row r="38" spans="2:55" ht="13.4" customHeight="1" x14ac:dyDescent="0.35">
      <c r="B38" s="159" t="s">
        <v>162</v>
      </c>
      <c r="C38" s="142" t="s">
        <v>190</v>
      </c>
      <c r="D38" s="136" t="s">
        <v>196</v>
      </c>
      <c r="E38" s="137">
        <v>6343</v>
      </c>
      <c r="F38" s="322" t="s">
        <v>197</v>
      </c>
      <c r="G38" s="152" t="s">
        <v>124</v>
      </c>
      <c r="H38" s="152" t="s">
        <v>14</v>
      </c>
      <c r="I38" s="139" t="s">
        <v>133</v>
      </c>
      <c r="J38" s="139">
        <v>5434</v>
      </c>
      <c r="K38" s="140" t="s">
        <v>198</v>
      </c>
      <c r="L38" s="117" t="str">
        <f t="shared" si="2"/>
        <v>STPL-5434(027)</v>
      </c>
      <c r="M38" s="141" t="s">
        <v>74</v>
      </c>
      <c r="N38" s="142" t="s">
        <v>199</v>
      </c>
      <c r="O38" s="121"/>
      <c r="P38" s="121"/>
      <c r="Q38" s="143" t="s">
        <v>182</v>
      </c>
      <c r="R38" s="145">
        <v>44634</v>
      </c>
      <c r="S38" s="145">
        <v>44910</v>
      </c>
      <c r="T38" s="134">
        <v>44473</v>
      </c>
      <c r="U38" s="134">
        <v>44849</v>
      </c>
      <c r="V38" s="121">
        <v>44957</v>
      </c>
      <c r="W38" s="124">
        <f t="shared" si="3"/>
        <v>1475000</v>
      </c>
      <c r="X38" s="153"/>
      <c r="Y38" s="146"/>
      <c r="Z38" s="127">
        <f t="shared" si="4"/>
        <v>0</v>
      </c>
      <c r="AA38" s="147"/>
      <c r="AB38" s="146"/>
      <c r="AC38" s="146"/>
      <c r="AD38" s="146"/>
      <c r="AE38" s="146"/>
      <c r="AF38" s="146"/>
      <c r="AG38" s="124">
        <f t="shared" si="5"/>
        <v>0</v>
      </c>
      <c r="AH38" s="145"/>
      <c r="AI38" s="146">
        <v>1475000</v>
      </c>
      <c r="AJ38" s="146"/>
      <c r="AK38" s="127">
        <f t="shared" si="6"/>
        <v>1475000</v>
      </c>
      <c r="AL38" s="146"/>
      <c r="AM38" s="146"/>
      <c r="AN38" s="146"/>
      <c r="AO38" s="146"/>
      <c r="AP38" s="146"/>
      <c r="AQ38" s="146"/>
      <c r="AR38" s="124">
        <f t="shared" si="7"/>
        <v>1475000</v>
      </c>
      <c r="AS38" s="124">
        <f t="shared" si="8"/>
        <v>1475000</v>
      </c>
      <c r="AT38" s="169" t="s">
        <v>195</v>
      </c>
      <c r="AU38" s="149"/>
      <c r="AV38" s="150"/>
      <c r="AW38" s="151"/>
      <c r="AX38" s="115"/>
      <c r="AY38" s="134">
        <v>44454</v>
      </c>
      <c r="AZ38" s="23"/>
      <c r="BA38" s="134"/>
      <c r="BB38" s="124">
        <f t="shared" si="9"/>
        <v>1475000</v>
      </c>
    </row>
    <row r="39" spans="2:55" ht="13.4" customHeight="1" x14ac:dyDescent="0.35">
      <c r="B39" s="159" t="s">
        <v>162</v>
      </c>
      <c r="C39" s="142" t="s">
        <v>190</v>
      </c>
      <c r="D39" s="136" t="s">
        <v>196</v>
      </c>
      <c r="E39" s="137">
        <v>6343</v>
      </c>
      <c r="F39" s="322" t="s">
        <v>84</v>
      </c>
      <c r="G39" s="116" t="s">
        <v>71</v>
      </c>
      <c r="H39" s="152" t="s">
        <v>14</v>
      </c>
      <c r="I39" s="139" t="s">
        <v>133</v>
      </c>
      <c r="J39" s="139">
        <v>5434</v>
      </c>
      <c r="K39" s="140" t="s">
        <v>198</v>
      </c>
      <c r="L39" s="117" t="str">
        <f t="shared" si="2"/>
        <v>STPL-5434(027)</v>
      </c>
      <c r="M39" s="119" t="s">
        <v>74</v>
      </c>
      <c r="N39" s="142" t="s">
        <v>199</v>
      </c>
      <c r="O39" s="121"/>
      <c r="P39" s="121"/>
      <c r="Q39" s="143" t="s">
        <v>182</v>
      </c>
      <c r="R39" s="145">
        <v>44634</v>
      </c>
      <c r="S39" s="145">
        <v>44910</v>
      </c>
      <c r="T39" s="134">
        <v>44473</v>
      </c>
      <c r="U39" s="134">
        <v>44849</v>
      </c>
      <c r="V39" s="121">
        <v>44957</v>
      </c>
      <c r="W39" s="124">
        <f t="shared" si="3"/>
        <v>130000</v>
      </c>
      <c r="X39" s="153"/>
      <c r="Y39" s="146"/>
      <c r="Z39" s="127">
        <f t="shared" si="4"/>
        <v>0</v>
      </c>
      <c r="AA39" s="147"/>
      <c r="AB39" s="146"/>
      <c r="AC39" s="146"/>
      <c r="AD39" s="146"/>
      <c r="AE39" s="146"/>
      <c r="AF39" s="146"/>
      <c r="AG39" s="124">
        <f t="shared" si="5"/>
        <v>0</v>
      </c>
      <c r="AH39" s="145"/>
      <c r="AI39" s="146">
        <v>130000</v>
      </c>
      <c r="AJ39" s="146"/>
      <c r="AK39" s="127">
        <f t="shared" si="6"/>
        <v>130000</v>
      </c>
      <c r="AL39" s="146"/>
      <c r="AM39" s="146"/>
      <c r="AN39" s="146"/>
      <c r="AO39" s="146"/>
      <c r="AP39" s="146"/>
      <c r="AQ39" s="146"/>
      <c r="AR39" s="124">
        <f t="shared" si="7"/>
        <v>130000</v>
      </c>
      <c r="AS39" s="124">
        <f t="shared" si="8"/>
        <v>130000</v>
      </c>
      <c r="AT39" s="131"/>
      <c r="AU39" s="149"/>
      <c r="AV39" s="150"/>
      <c r="AW39" s="151"/>
      <c r="AX39" s="115"/>
      <c r="AY39" s="134">
        <v>44835</v>
      </c>
      <c r="AZ39" s="23"/>
      <c r="BA39" s="134"/>
      <c r="BB39" s="124">
        <f t="shared" si="9"/>
        <v>130000</v>
      </c>
    </row>
    <row r="40" spans="2:55" ht="13.15" customHeight="1" x14ac:dyDescent="0.35">
      <c r="B40" s="159" t="s">
        <v>162</v>
      </c>
      <c r="C40" s="142" t="s">
        <v>200</v>
      </c>
      <c r="D40" s="327" t="s">
        <v>201</v>
      </c>
      <c r="E40" s="137">
        <v>918</v>
      </c>
      <c r="F40" s="189" t="s">
        <v>84</v>
      </c>
      <c r="G40" s="116" t="s">
        <v>71</v>
      </c>
      <c r="H40" s="116" t="s">
        <v>14</v>
      </c>
      <c r="I40" s="117" t="s">
        <v>166</v>
      </c>
      <c r="J40" s="117">
        <v>5239</v>
      </c>
      <c r="K40" s="118" t="s">
        <v>202</v>
      </c>
      <c r="L40" s="117" t="str">
        <f t="shared" si="2"/>
        <v>CML-5239(029)</v>
      </c>
      <c r="M40" s="119" t="s">
        <v>74</v>
      </c>
      <c r="N40" s="190" t="s">
        <v>203</v>
      </c>
      <c r="O40" s="122"/>
      <c r="P40" s="122"/>
      <c r="Q40" s="143" t="s">
        <v>182</v>
      </c>
      <c r="R40" s="145">
        <v>44621</v>
      </c>
      <c r="S40" s="145">
        <v>45031</v>
      </c>
      <c r="T40" s="121" t="s">
        <v>204</v>
      </c>
      <c r="U40" s="121">
        <v>44896</v>
      </c>
      <c r="V40" s="121">
        <v>44957</v>
      </c>
      <c r="W40" s="124">
        <f t="shared" si="3"/>
        <v>120000</v>
      </c>
      <c r="X40" s="191"/>
      <c r="Y40" s="192"/>
      <c r="Z40" s="127">
        <f t="shared" si="4"/>
        <v>0</v>
      </c>
      <c r="AA40" s="193"/>
      <c r="AB40" s="193"/>
      <c r="AC40" s="192"/>
      <c r="AD40" s="192"/>
      <c r="AE40" s="192"/>
      <c r="AF40" s="192"/>
      <c r="AG40" s="124">
        <f t="shared" si="5"/>
        <v>0</v>
      </c>
      <c r="AH40" s="121"/>
      <c r="AI40" s="129">
        <v>120000</v>
      </c>
      <c r="AJ40" s="129"/>
      <c r="AK40" s="127">
        <f t="shared" si="6"/>
        <v>120000</v>
      </c>
      <c r="AL40" s="130"/>
      <c r="AM40" s="130"/>
      <c r="AN40" s="130"/>
      <c r="AO40" s="130"/>
      <c r="AP40" s="130"/>
      <c r="AQ40" s="130"/>
      <c r="AR40" s="124">
        <f t="shared" si="7"/>
        <v>120000</v>
      </c>
      <c r="AS40" s="124">
        <f t="shared" si="8"/>
        <v>120000</v>
      </c>
      <c r="AT40" s="194"/>
      <c r="AU40" s="132"/>
      <c r="AV40" s="195"/>
      <c r="AW40" s="133"/>
      <c r="AX40" s="115"/>
      <c r="AY40" s="134">
        <v>44835</v>
      </c>
      <c r="AZ40" s="23"/>
      <c r="BA40" s="134"/>
      <c r="BB40" s="124">
        <f t="shared" si="9"/>
        <v>120000</v>
      </c>
    </row>
    <row r="41" spans="2:55" ht="13.4" customHeight="1" x14ac:dyDescent="0.35">
      <c r="B41" s="159" t="s">
        <v>162</v>
      </c>
      <c r="C41" s="142" t="s">
        <v>200</v>
      </c>
      <c r="D41" s="327" t="s">
        <v>201</v>
      </c>
      <c r="E41" s="137">
        <v>918</v>
      </c>
      <c r="F41" s="189" t="s">
        <v>89</v>
      </c>
      <c r="G41" s="116" t="s">
        <v>71</v>
      </c>
      <c r="H41" s="116" t="s">
        <v>15</v>
      </c>
      <c r="I41" s="117" t="s">
        <v>166</v>
      </c>
      <c r="J41" s="117">
        <v>5239</v>
      </c>
      <c r="K41" s="118" t="s">
        <v>202</v>
      </c>
      <c r="L41" s="117" t="str">
        <f t="shared" si="2"/>
        <v>CML-5239(029)</v>
      </c>
      <c r="M41" s="119" t="s">
        <v>74</v>
      </c>
      <c r="N41" s="190" t="s">
        <v>203</v>
      </c>
      <c r="O41" s="122"/>
      <c r="P41" s="122"/>
      <c r="Q41" s="143" t="s">
        <v>182</v>
      </c>
      <c r="R41" s="145">
        <v>44621</v>
      </c>
      <c r="S41" s="145">
        <v>45031</v>
      </c>
      <c r="T41" s="121" t="s">
        <v>204</v>
      </c>
      <c r="U41" s="121">
        <v>44896</v>
      </c>
      <c r="V41" s="121">
        <v>44957</v>
      </c>
      <c r="W41" s="124">
        <f t="shared" si="3"/>
        <v>4841000</v>
      </c>
      <c r="X41" s="192"/>
      <c r="Y41" s="191"/>
      <c r="Z41" s="127">
        <f t="shared" si="4"/>
        <v>0</v>
      </c>
      <c r="AA41" s="193"/>
      <c r="AB41" s="193"/>
      <c r="AC41" s="192"/>
      <c r="AD41" s="192"/>
      <c r="AE41" s="192"/>
      <c r="AF41" s="192"/>
      <c r="AG41" s="124">
        <f t="shared" si="5"/>
        <v>0</v>
      </c>
      <c r="AH41" s="121"/>
      <c r="AI41" s="129"/>
      <c r="AJ41" s="129">
        <v>4841000</v>
      </c>
      <c r="AK41" s="127">
        <f t="shared" si="6"/>
        <v>4841000</v>
      </c>
      <c r="AL41" s="130"/>
      <c r="AM41" s="130"/>
      <c r="AN41" s="130"/>
      <c r="AO41" s="130"/>
      <c r="AP41" s="130"/>
      <c r="AQ41" s="130"/>
      <c r="AR41" s="124">
        <f t="shared" si="7"/>
        <v>4841000</v>
      </c>
      <c r="AS41" s="124">
        <f t="shared" si="8"/>
        <v>4841000</v>
      </c>
      <c r="AT41" s="194"/>
      <c r="AU41" s="132"/>
      <c r="AV41" s="195"/>
      <c r="AW41" s="133"/>
      <c r="AX41" s="115"/>
      <c r="AY41" s="134">
        <v>44835</v>
      </c>
      <c r="AZ41" s="23"/>
      <c r="BA41" s="134"/>
      <c r="BB41" s="124">
        <f t="shared" si="9"/>
        <v>4841000</v>
      </c>
    </row>
    <row r="42" spans="2:55" ht="13.4" customHeight="1" x14ac:dyDescent="0.35">
      <c r="B42" s="159" t="s">
        <v>162</v>
      </c>
      <c r="C42" s="142" t="s">
        <v>205</v>
      </c>
      <c r="D42" s="327" t="s">
        <v>206</v>
      </c>
      <c r="E42" s="137">
        <v>6753</v>
      </c>
      <c r="F42" s="189" t="s">
        <v>84</v>
      </c>
      <c r="G42" s="116" t="s">
        <v>71</v>
      </c>
      <c r="H42" s="116" t="s">
        <v>14</v>
      </c>
      <c r="I42" s="117" t="s">
        <v>133</v>
      </c>
      <c r="J42" s="117">
        <v>5024</v>
      </c>
      <c r="K42" s="118" t="s">
        <v>207</v>
      </c>
      <c r="L42" s="117" t="str">
        <f t="shared" si="2"/>
        <v>STPL-5024(028)</v>
      </c>
      <c r="M42" s="196" t="s">
        <v>74</v>
      </c>
      <c r="N42" s="190" t="s">
        <v>208</v>
      </c>
      <c r="O42" s="122"/>
      <c r="P42" s="122"/>
      <c r="Q42" s="143" t="s">
        <v>182</v>
      </c>
      <c r="R42" s="145">
        <v>44774</v>
      </c>
      <c r="S42" s="145">
        <v>45000</v>
      </c>
      <c r="T42" s="121">
        <v>44682</v>
      </c>
      <c r="U42" s="121">
        <v>44866</v>
      </c>
      <c r="V42" s="121">
        <v>44957</v>
      </c>
      <c r="W42" s="124">
        <f t="shared" si="3"/>
        <v>846000</v>
      </c>
      <c r="X42" s="191"/>
      <c r="Y42" s="192"/>
      <c r="Z42" s="127">
        <f t="shared" si="4"/>
        <v>0</v>
      </c>
      <c r="AA42" s="193"/>
      <c r="AB42" s="193"/>
      <c r="AC42" s="192"/>
      <c r="AD42" s="192"/>
      <c r="AE42" s="192"/>
      <c r="AF42" s="192"/>
      <c r="AG42" s="124">
        <f t="shared" si="5"/>
        <v>0</v>
      </c>
      <c r="AH42" s="121"/>
      <c r="AI42" s="129">
        <v>846000</v>
      </c>
      <c r="AJ42" s="129"/>
      <c r="AK42" s="127">
        <f t="shared" si="6"/>
        <v>846000</v>
      </c>
      <c r="AL42" s="130"/>
      <c r="AM42" s="130"/>
      <c r="AN42" s="130"/>
      <c r="AO42" s="130"/>
      <c r="AP42" s="130"/>
      <c r="AQ42" s="130"/>
      <c r="AR42" s="124">
        <f t="shared" si="7"/>
        <v>846000</v>
      </c>
      <c r="AS42" s="124">
        <f t="shared" si="8"/>
        <v>846000</v>
      </c>
      <c r="AT42" s="194"/>
      <c r="AU42" s="132"/>
      <c r="AV42" s="195"/>
      <c r="AW42" s="133"/>
      <c r="AX42" s="115"/>
      <c r="AY42" s="134">
        <v>44835</v>
      </c>
      <c r="AZ42" s="23"/>
      <c r="BA42" s="134"/>
      <c r="BB42" s="124">
        <f t="shared" si="9"/>
        <v>846000</v>
      </c>
    </row>
    <row r="43" spans="2:55" ht="13.4" customHeight="1" x14ac:dyDescent="0.35">
      <c r="B43" s="159" t="s">
        <v>162</v>
      </c>
      <c r="C43" s="142" t="s">
        <v>209</v>
      </c>
      <c r="D43" s="136" t="s">
        <v>210</v>
      </c>
      <c r="E43" s="137">
        <v>6733</v>
      </c>
      <c r="F43" s="323" t="s">
        <v>84</v>
      </c>
      <c r="G43" s="152" t="s">
        <v>71</v>
      </c>
      <c r="H43" s="152" t="s">
        <v>14</v>
      </c>
      <c r="I43" s="139" t="s">
        <v>133</v>
      </c>
      <c r="J43" s="139">
        <v>5127</v>
      </c>
      <c r="K43" s="140" t="s">
        <v>211</v>
      </c>
      <c r="L43" s="117" t="str">
        <f t="shared" si="2"/>
        <v>STPL-5127(041)</v>
      </c>
      <c r="M43" s="141" t="s">
        <v>74</v>
      </c>
      <c r="N43" s="142" t="s">
        <v>212</v>
      </c>
      <c r="O43" s="121"/>
      <c r="P43" s="121"/>
      <c r="Q43" s="143" t="s">
        <v>182</v>
      </c>
      <c r="R43" s="145">
        <v>44480</v>
      </c>
      <c r="S43" s="145"/>
      <c r="T43" s="134">
        <v>44411</v>
      </c>
      <c r="U43" s="134">
        <v>44896</v>
      </c>
      <c r="V43" s="121">
        <v>44957</v>
      </c>
      <c r="W43" s="124">
        <f t="shared" si="3"/>
        <v>2410000</v>
      </c>
      <c r="X43" s="153"/>
      <c r="Y43" s="146"/>
      <c r="Z43" s="127">
        <f t="shared" si="4"/>
        <v>0</v>
      </c>
      <c r="AA43" s="147"/>
      <c r="AB43" s="146"/>
      <c r="AC43" s="146"/>
      <c r="AD43" s="146"/>
      <c r="AE43" s="146"/>
      <c r="AF43" s="146"/>
      <c r="AG43" s="124">
        <f t="shared" si="5"/>
        <v>0</v>
      </c>
      <c r="AH43" s="145"/>
      <c r="AI43" s="146">
        <v>2410000</v>
      </c>
      <c r="AJ43" s="146"/>
      <c r="AK43" s="127">
        <f t="shared" si="6"/>
        <v>2410000</v>
      </c>
      <c r="AL43" s="146"/>
      <c r="AM43" s="146"/>
      <c r="AN43" s="146"/>
      <c r="AO43" s="146"/>
      <c r="AP43" s="146"/>
      <c r="AQ43" s="146"/>
      <c r="AR43" s="124">
        <f t="shared" si="7"/>
        <v>2410000</v>
      </c>
      <c r="AS43" s="124">
        <f t="shared" si="8"/>
        <v>2410000</v>
      </c>
      <c r="AT43" s="131"/>
      <c r="AU43" s="149"/>
      <c r="AV43" s="150"/>
      <c r="AW43" s="151"/>
      <c r="AX43" s="115"/>
      <c r="AY43" s="134">
        <v>44469</v>
      </c>
      <c r="AZ43" s="23"/>
      <c r="BA43" s="134"/>
      <c r="BB43" s="124">
        <f t="shared" si="9"/>
        <v>2410000</v>
      </c>
    </row>
    <row r="44" spans="2:55" ht="13.4" customHeight="1" x14ac:dyDescent="0.35">
      <c r="B44" s="159" t="s">
        <v>162</v>
      </c>
      <c r="C44" s="142" t="s">
        <v>209</v>
      </c>
      <c r="D44" s="136" t="s">
        <v>213</v>
      </c>
      <c r="E44" s="137">
        <v>6731</v>
      </c>
      <c r="F44" s="323" t="s">
        <v>89</v>
      </c>
      <c r="G44" s="152" t="s">
        <v>71</v>
      </c>
      <c r="H44" s="152" t="s">
        <v>15</v>
      </c>
      <c r="I44" s="139" t="s">
        <v>166</v>
      </c>
      <c r="J44" s="139">
        <v>5127</v>
      </c>
      <c r="K44" s="140" t="s">
        <v>214</v>
      </c>
      <c r="L44" s="117" t="str">
        <f t="shared" si="2"/>
        <v>CML-5127(036)</v>
      </c>
      <c r="M44" s="141" t="s">
        <v>129</v>
      </c>
      <c r="N44" s="142" t="s">
        <v>215</v>
      </c>
      <c r="O44" s="121"/>
      <c r="P44" s="121"/>
      <c r="Q44" s="143" t="s">
        <v>182</v>
      </c>
      <c r="R44" s="145">
        <v>44056</v>
      </c>
      <c r="S44" s="145"/>
      <c r="T44" s="134">
        <v>43397</v>
      </c>
      <c r="U44" s="134">
        <v>44835</v>
      </c>
      <c r="V44" s="121">
        <v>44957</v>
      </c>
      <c r="W44" s="124">
        <f t="shared" si="3"/>
        <v>120000</v>
      </c>
      <c r="X44" s="146"/>
      <c r="Y44" s="153"/>
      <c r="Z44" s="127">
        <f t="shared" si="4"/>
        <v>0</v>
      </c>
      <c r="AA44" s="147"/>
      <c r="AB44" s="146"/>
      <c r="AC44" s="146"/>
      <c r="AD44" s="146"/>
      <c r="AE44" s="146"/>
      <c r="AF44" s="146"/>
      <c r="AG44" s="124">
        <f t="shared" si="5"/>
        <v>0</v>
      </c>
      <c r="AH44" s="145"/>
      <c r="AI44" s="146"/>
      <c r="AJ44" s="146">
        <v>120000</v>
      </c>
      <c r="AK44" s="127">
        <f t="shared" si="6"/>
        <v>120000</v>
      </c>
      <c r="AL44" s="146"/>
      <c r="AM44" s="146"/>
      <c r="AN44" s="146"/>
      <c r="AO44" s="146"/>
      <c r="AP44" s="146"/>
      <c r="AQ44" s="146"/>
      <c r="AR44" s="124">
        <f t="shared" si="7"/>
        <v>120000</v>
      </c>
      <c r="AS44" s="124">
        <f t="shared" si="8"/>
        <v>120000</v>
      </c>
      <c r="AT44" s="131"/>
      <c r="AU44" s="149"/>
      <c r="AV44" s="150"/>
      <c r="AW44" s="151"/>
      <c r="AX44" s="115"/>
      <c r="AY44" s="134">
        <v>44835</v>
      </c>
      <c r="AZ44" s="23"/>
      <c r="BA44" s="134"/>
      <c r="BB44" s="124">
        <f t="shared" si="9"/>
        <v>120000</v>
      </c>
    </row>
    <row r="45" spans="2:55" ht="13.4" customHeight="1" x14ac:dyDescent="0.35">
      <c r="B45" s="159" t="s">
        <v>162</v>
      </c>
      <c r="C45" s="142" t="s">
        <v>209</v>
      </c>
      <c r="D45" s="136" t="s">
        <v>213</v>
      </c>
      <c r="E45" s="137">
        <v>6731</v>
      </c>
      <c r="F45" s="323" t="s">
        <v>89</v>
      </c>
      <c r="G45" s="152" t="s">
        <v>71</v>
      </c>
      <c r="H45" s="152" t="s">
        <v>15</v>
      </c>
      <c r="I45" s="139" t="s">
        <v>166</v>
      </c>
      <c r="J45" s="139">
        <v>5127</v>
      </c>
      <c r="K45" s="140" t="s">
        <v>214</v>
      </c>
      <c r="L45" s="117" t="str">
        <f t="shared" si="2"/>
        <v>CML-5127(036)</v>
      </c>
      <c r="M45" s="141" t="s">
        <v>74</v>
      </c>
      <c r="N45" s="142" t="s">
        <v>215</v>
      </c>
      <c r="O45" s="121"/>
      <c r="P45" s="121"/>
      <c r="Q45" s="143" t="s">
        <v>182</v>
      </c>
      <c r="R45" s="145">
        <v>44056</v>
      </c>
      <c r="S45" s="145"/>
      <c r="T45" s="134">
        <v>43397</v>
      </c>
      <c r="U45" s="134">
        <v>44835</v>
      </c>
      <c r="V45" s="121">
        <v>44957</v>
      </c>
      <c r="W45" s="124">
        <f t="shared" si="3"/>
        <v>3267000</v>
      </c>
      <c r="X45" s="146"/>
      <c r="Y45" s="153"/>
      <c r="Z45" s="127">
        <f t="shared" si="4"/>
        <v>0</v>
      </c>
      <c r="AA45" s="147"/>
      <c r="AB45" s="146"/>
      <c r="AC45" s="146"/>
      <c r="AD45" s="146"/>
      <c r="AE45" s="146"/>
      <c r="AF45" s="146"/>
      <c r="AG45" s="124">
        <f t="shared" si="5"/>
        <v>0</v>
      </c>
      <c r="AH45" s="145"/>
      <c r="AI45" s="146"/>
      <c r="AJ45" s="146">
        <v>3267000</v>
      </c>
      <c r="AK45" s="127">
        <f t="shared" si="6"/>
        <v>3267000</v>
      </c>
      <c r="AL45" s="146"/>
      <c r="AM45" s="146"/>
      <c r="AN45" s="146"/>
      <c r="AO45" s="146"/>
      <c r="AP45" s="146"/>
      <c r="AQ45" s="146"/>
      <c r="AR45" s="124">
        <f t="shared" si="7"/>
        <v>3267000</v>
      </c>
      <c r="AS45" s="124">
        <f t="shared" si="8"/>
        <v>3267000</v>
      </c>
      <c r="AT45" s="131"/>
      <c r="AU45" s="149"/>
      <c r="AV45" s="150"/>
      <c r="AW45" s="151"/>
      <c r="AX45" s="115"/>
      <c r="AY45" s="134">
        <v>44835</v>
      </c>
      <c r="AZ45" s="23"/>
      <c r="BA45" s="134"/>
      <c r="BB45" s="124">
        <f t="shared" si="9"/>
        <v>3267000</v>
      </c>
    </row>
    <row r="46" spans="2:55" ht="13.4" customHeight="1" x14ac:dyDescent="0.35">
      <c r="B46" s="159" t="s">
        <v>162</v>
      </c>
      <c r="C46" s="142" t="s">
        <v>216</v>
      </c>
      <c r="D46" s="328" t="s">
        <v>217</v>
      </c>
      <c r="E46" s="137">
        <v>7283</v>
      </c>
      <c r="F46" s="323" t="s">
        <v>139</v>
      </c>
      <c r="G46" s="197" t="s">
        <v>71</v>
      </c>
      <c r="H46" s="152" t="s">
        <v>140</v>
      </c>
      <c r="I46" s="139" t="s">
        <v>133</v>
      </c>
      <c r="J46" s="139">
        <v>5137</v>
      </c>
      <c r="K46" s="118" t="s">
        <v>218</v>
      </c>
      <c r="L46" s="117" t="str">
        <f t="shared" si="2"/>
        <v>STPL-5137(056)</v>
      </c>
      <c r="M46" s="198" t="s">
        <v>74</v>
      </c>
      <c r="N46" s="190" t="s">
        <v>219</v>
      </c>
      <c r="O46" s="121"/>
      <c r="P46" s="121"/>
      <c r="Q46" s="143" t="s">
        <v>182</v>
      </c>
      <c r="R46" s="145">
        <v>44560</v>
      </c>
      <c r="S46" s="145">
        <v>45047</v>
      </c>
      <c r="T46" s="121">
        <v>44559</v>
      </c>
      <c r="U46" s="121">
        <v>44895</v>
      </c>
      <c r="V46" s="121">
        <v>45199</v>
      </c>
      <c r="W46" s="124">
        <f t="shared" si="3"/>
        <v>2821000</v>
      </c>
      <c r="X46" s="127"/>
      <c r="Y46" s="127"/>
      <c r="Z46" s="127">
        <f t="shared" si="4"/>
        <v>0</v>
      </c>
      <c r="AA46" s="128"/>
      <c r="AB46" s="128"/>
      <c r="AC46" s="126"/>
      <c r="AD46" s="126"/>
      <c r="AE46" s="128"/>
      <c r="AF46" s="199"/>
      <c r="AG46" s="124">
        <f t="shared" si="5"/>
        <v>0</v>
      </c>
      <c r="AH46" s="145"/>
      <c r="AI46" s="130"/>
      <c r="AJ46" s="130"/>
      <c r="AK46" s="127">
        <f t="shared" si="6"/>
        <v>0</v>
      </c>
      <c r="AL46" s="130"/>
      <c r="AM46" s="130"/>
      <c r="AN46" s="129"/>
      <c r="AO46" s="129"/>
      <c r="AP46" s="129"/>
      <c r="AQ46" s="129">
        <v>2821000</v>
      </c>
      <c r="AR46" s="124">
        <f t="shared" si="7"/>
        <v>2821000</v>
      </c>
      <c r="AS46" s="124">
        <f t="shared" si="8"/>
        <v>2821000</v>
      </c>
      <c r="AT46" s="200"/>
      <c r="AU46" s="201"/>
      <c r="AV46" s="202"/>
      <c r="AW46" s="133"/>
      <c r="AX46" s="198"/>
      <c r="AY46" s="134">
        <v>44469</v>
      </c>
      <c r="AZ46" s="23"/>
      <c r="BA46" s="134"/>
      <c r="BB46" s="124">
        <f t="shared" si="9"/>
        <v>2821000</v>
      </c>
    </row>
    <row r="47" spans="2:55" ht="13.4" customHeight="1" x14ac:dyDescent="0.35">
      <c r="B47" s="159" t="s">
        <v>162</v>
      </c>
      <c r="C47" s="142" t="s">
        <v>216</v>
      </c>
      <c r="D47" s="328" t="s">
        <v>220</v>
      </c>
      <c r="E47" s="137">
        <v>6708</v>
      </c>
      <c r="F47" s="323" t="s">
        <v>165</v>
      </c>
      <c r="G47" s="197" t="s">
        <v>71</v>
      </c>
      <c r="H47" s="152" t="s">
        <v>15</v>
      </c>
      <c r="I47" s="139" t="s">
        <v>166</v>
      </c>
      <c r="J47" s="139">
        <v>5137</v>
      </c>
      <c r="K47" s="118" t="s">
        <v>221</v>
      </c>
      <c r="L47" s="117" t="str">
        <f t="shared" si="2"/>
        <v>CML-5137(055)</v>
      </c>
      <c r="M47" s="198" t="s">
        <v>74</v>
      </c>
      <c r="N47" s="190" t="s">
        <v>222</v>
      </c>
      <c r="O47" s="121"/>
      <c r="P47" s="121"/>
      <c r="Q47" s="143" t="s">
        <v>182</v>
      </c>
      <c r="R47" s="145">
        <v>44788</v>
      </c>
      <c r="S47" s="145">
        <v>45046</v>
      </c>
      <c r="T47" s="121">
        <v>44292</v>
      </c>
      <c r="U47" s="121">
        <v>44895</v>
      </c>
      <c r="V47" s="121">
        <v>44957</v>
      </c>
      <c r="W47" s="124">
        <f t="shared" si="3"/>
        <v>497000</v>
      </c>
      <c r="X47" s="127"/>
      <c r="Y47" s="203"/>
      <c r="Z47" s="127">
        <f t="shared" si="4"/>
        <v>0</v>
      </c>
      <c r="AA47" s="128"/>
      <c r="AB47" s="128"/>
      <c r="AC47" s="126"/>
      <c r="AD47" s="126"/>
      <c r="AE47" s="128"/>
      <c r="AF47" s="128"/>
      <c r="AG47" s="124">
        <f t="shared" si="5"/>
        <v>0</v>
      </c>
      <c r="AH47" s="145"/>
      <c r="AI47" s="130"/>
      <c r="AJ47" s="130">
        <v>497000</v>
      </c>
      <c r="AK47" s="127">
        <f t="shared" si="6"/>
        <v>497000</v>
      </c>
      <c r="AL47" s="130"/>
      <c r="AM47" s="130"/>
      <c r="AN47" s="129"/>
      <c r="AO47" s="129"/>
      <c r="AP47" s="129"/>
      <c r="AQ47" s="129"/>
      <c r="AR47" s="124">
        <f t="shared" si="7"/>
        <v>497000</v>
      </c>
      <c r="AS47" s="124">
        <f t="shared" si="8"/>
        <v>497000</v>
      </c>
      <c r="AT47" s="200"/>
      <c r="AU47" s="201"/>
      <c r="AV47" s="202"/>
      <c r="AW47" s="133"/>
      <c r="AX47" s="198"/>
      <c r="AY47" s="134">
        <v>44835</v>
      </c>
      <c r="AZ47" s="23"/>
      <c r="BA47" s="134"/>
      <c r="BB47" s="124">
        <f t="shared" si="9"/>
        <v>497000</v>
      </c>
    </row>
    <row r="48" spans="2:55" ht="13.4" customHeight="1" x14ac:dyDescent="0.35">
      <c r="B48" s="159" t="s">
        <v>162</v>
      </c>
      <c r="C48" s="142" t="s">
        <v>223</v>
      </c>
      <c r="D48" s="136" t="s">
        <v>224</v>
      </c>
      <c r="E48" s="137">
        <v>6679</v>
      </c>
      <c r="F48" s="323" t="s">
        <v>70</v>
      </c>
      <c r="G48" s="116" t="s">
        <v>71</v>
      </c>
      <c r="H48" s="116" t="s">
        <v>14</v>
      </c>
      <c r="I48" s="139" t="s">
        <v>133</v>
      </c>
      <c r="J48" s="139">
        <v>5303</v>
      </c>
      <c r="K48" s="140" t="s">
        <v>225</v>
      </c>
      <c r="L48" s="117" t="str">
        <f t="shared" si="2"/>
        <v>STPL-5303(022)</v>
      </c>
      <c r="M48" s="141" t="s">
        <v>129</v>
      </c>
      <c r="N48" s="142" t="s">
        <v>226</v>
      </c>
      <c r="O48" s="121"/>
      <c r="P48" s="121"/>
      <c r="Q48" s="143" t="s">
        <v>182</v>
      </c>
      <c r="R48" s="145">
        <v>44803</v>
      </c>
      <c r="S48" s="145">
        <v>44895</v>
      </c>
      <c r="T48" s="134">
        <v>44537</v>
      </c>
      <c r="U48" s="134">
        <v>44864</v>
      </c>
      <c r="V48" s="121">
        <v>45199</v>
      </c>
      <c r="W48" s="124">
        <f t="shared" si="3"/>
        <v>50000</v>
      </c>
      <c r="X48" s="153"/>
      <c r="Y48" s="146"/>
      <c r="Z48" s="127">
        <f t="shared" si="4"/>
        <v>0</v>
      </c>
      <c r="AA48" s="147"/>
      <c r="AB48" s="146"/>
      <c r="AC48" s="146"/>
      <c r="AD48" s="146"/>
      <c r="AE48" s="146"/>
      <c r="AF48" s="146"/>
      <c r="AG48" s="124">
        <f t="shared" si="5"/>
        <v>0</v>
      </c>
      <c r="AH48" s="145"/>
      <c r="AI48" s="146">
        <v>50000</v>
      </c>
      <c r="AJ48" s="146"/>
      <c r="AK48" s="127">
        <f t="shared" si="6"/>
        <v>50000</v>
      </c>
      <c r="AL48" s="146"/>
      <c r="AM48" s="146"/>
      <c r="AN48" s="146"/>
      <c r="AO48" s="146"/>
      <c r="AP48" s="146"/>
      <c r="AQ48" s="146"/>
      <c r="AR48" s="124">
        <f t="shared" si="7"/>
        <v>50000</v>
      </c>
      <c r="AS48" s="124">
        <f t="shared" si="8"/>
        <v>50000</v>
      </c>
      <c r="AT48" s="131" t="s">
        <v>227</v>
      </c>
      <c r="AU48" s="149"/>
      <c r="AV48" s="150"/>
      <c r="AW48" s="151"/>
      <c r="AX48" s="115"/>
      <c r="AY48" s="134">
        <v>44469</v>
      </c>
      <c r="AZ48" s="23"/>
      <c r="BA48" s="134"/>
      <c r="BB48" s="124">
        <f t="shared" si="9"/>
        <v>50000</v>
      </c>
    </row>
    <row r="49" spans="2:55" ht="13.4" customHeight="1" x14ac:dyDescent="0.35">
      <c r="B49" s="159" t="s">
        <v>162</v>
      </c>
      <c r="C49" s="142" t="s">
        <v>223</v>
      </c>
      <c r="D49" s="136" t="s">
        <v>224</v>
      </c>
      <c r="E49" s="137">
        <v>6679</v>
      </c>
      <c r="F49" s="323" t="s">
        <v>70</v>
      </c>
      <c r="G49" s="116" t="s">
        <v>71</v>
      </c>
      <c r="H49" s="116" t="s">
        <v>14</v>
      </c>
      <c r="I49" s="139" t="s">
        <v>133</v>
      </c>
      <c r="J49" s="139">
        <v>5303</v>
      </c>
      <c r="K49" s="140" t="s">
        <v>225</v>
      </c>
      <c r="L49" s="117" t="str">
        <f t="shared" si="2"/>
        <v>STPL-5303(022)</v>
      </c>
      <c r="M49" s="141" t="s">
        <v>74</v>
      </c>
      <c r="N49" s="142" t="s">
        <v>226</v>
      </c>
      <c r="O49" s="121"/>
      <c r="P49" s="121"/>
      <c r="Q49" s="143" t="s">
        <v>182</v>
      </c>
      <c r="R49" s="145">
        <v>44803</v>
      </c>
      <c r="S49" s="145">
        <v>44895</v>
      </c>
      <c r="T49" s="134">
        <v>44537</v>
      </c>
      <c r="U49" s="134">
        <v>44864</v>
      </c>
      <c r="V49" s="121">
        <v>45199</v>
      </c>
      <c r="W49" s="124">
        <f t="shared" si="3"/>
        <v>650000</v>
      </c>
      <c r="X49" s="153"/>
      <c r="Y49" s="146"/>
      <c r="Z49" s="127">
        <f t="shared" si="4"/>
        <v>0</v>
      </c>
      <c r="AA49" s="147"/>
      <c r="AB49" s="146"/>
      <c r="AC49" s="146"/>
      <c r="AD49" s="146"/>
      <c r="AE49" s="146"/>
      <c r="AF49" s="146"/>
      <c r="AG49" s="124">
        <f t="shared" si="5"/>
        <v>0</v>
      </c>
      <c r="AH49" s="145"/>
      <c r="AI49" s="146">
        <v>650000</v>
      </c>
      <c r="AJ49" s="146"/>
      <c r="AK49" s="127">
        <f t="shared" si="6"/>
        <v>650000</v>
      </c>
      <c r="AL49" s="146"/>
      <c r="AM49" s="146"/>
      <c r="AN49" s="146"/>
      <c r="AO49" s="146"/>
      <c r="AP49" s="146"/>
      <c r="AQ49" s="146"/>
      <c r="AR49" s="124">
        <f t="shared" si="7"/>
        <v>650000</v>
      </c>
      <c r="AS49" s="124">
        <f t="shared" si="8"/>
        <v>650000</v>
      </c>
      <c r="AT49" s="131"/>
      <c r="AU49" s="149"/>
      <c r="AV49" s="150"/>
      <c r="AW49" s="151"/>
      <c r="AX49" s="115"/>
      <c r="AY49" s="134">
        <v>44469</v>
      </c>
      <c r="AZ49" s="23"/>
      <c r="BA49" s="134"/>
      <c r="BB49" s="124">
        <f t="shared" si="9"/>
        <v>650000</v>
      </c>
    </row>
    <row r="50" spans="2:55" ht="13.4" customHeight="1" x14ac:dyDescent="0.35">
      <c r="B50" s="318" t="s">
        <v>162</v>
      </c>
      <c r="C50" s="142" t="s">
        <v>223</v>
      </c>
      <c r="D50" s="136" t="s">
        <v>224</v>
      </c>
      <c r="E50" s="321">
        <v>6679</v>
      </c>
      <c r="F50" s="323" t="s">
        <v>84</v>
      </c>
      <c r="G50" s="175" t="s">
        <v>71</v>
      </c>
      <c r="H50" s="175" t="s">
        <v>14</v>
      </c>
      <c r="I50" s="139" t="s">
        <v>133</v>
      </c>
      <c r="J50" s="139">
        <v>5303</v>
      </c>
      <c r="K50" s="140" t="s">
        <v>225</v>
      </c>
      <c r="L50" s="117" t="str">
        <f t="shared" si="2"/>
        <v>STPL-5303(022)</v>
      </c>
      <c r="M50" s="141" t="s">
        <v>74</v>
      </c>
      <c r="N50" s="142" t="s">
        <v>226</v>
      </c>
      <c r="O50" s="121"/>
      <c r="P50" s="121"/>
      <c r="Q50" s="143" t="s">
        <v>182</v>
      </c>
      <c r="R50" s="145">
        <v>44803</v>
      </c>
      <c r="S50" s="145">
        <v>44895</v>
      </c>
      <c r="T50" s="134">
        <v>44537</v>
      </c>
      <c r="U50" s="134">
        <v>44864</v>
      </c>
      <c r="V50" s="121">
        <v>44957</v>
      </c>
      <c r="W50" s="124">
        <f t="shared" si="3"/>
        <v>618000</v>
      </c>
      <c r="X50" s="153"/>
      <c r="Y50" s="146"/>
      <c r="Z50" s="127">
        <f t="shared" si="4"/>
        <v>0</v>
      </c>
      <c r="AA50" s="147"/>
      <c r="AB50" s="146"/>
      <c r="AC50" s="146"/>
      <c r="AD50" s="146"/>
      <c r="AE50" s="146"/>
      <c r="AF50" s="146"/>
      <c r="AG50" s="124">
        <f t="shared" si="5"/>
        <v>0</v>
      </c>
      <c r="AH50" s="145"/>
      <c r="AI50" s="146">
        <v>618000</v>
      </c>
      <c r="AJ50" s="146"/>
      <c r="AK50" s="127">
        <f t="shared" si="6"/>
        <v>618000</v>
      </c>
      <c r="AL50" s="146"/>
      <c r="AM50" s="146"/>
      <c r="AN50" s="146"/>
      <c r="AO50" s="146"/>
      <c r="AP50" s="146"/>
      <c r="AQ50" s="146"/>
      <c r="AR50" s="124">
        <f t="shared" si="7"/>
        <v>618000</v>
      </c>
      <c r="AS50" s="124">
        <f t="shared" si="8"/>
        <v>618000</v>
      </c>
      <c r="AT50" s="131" t="s">
        <v>228</v>
      </c>
      <c r="AU50" s="149"/>
      <c r="AV50" s="150"/>
      <c r="AW50" s="151"/>
      <c r="AX50" s="115"/>
      <c r="AY50" s="134">
        <v>44104</v>
      </c>
      <c r="AZ50" s="23"/>
      <c r="BA50" s="134"/>
      <c r="BB50" s="124">
        <f t="shared" si="9"/>
        <v>618000</v>
      </c>
    </row>
    <row r="51" spans="2:55" ht="13.4" customHeight="1" x14ac:dyDescent="0.35">
      <c r="B51" s="318" t="s">
        <v>162</v>
      </c>
      <c r="C51" s="142" t="s">
        <v>229</v>
      </c>
      <c r="D51" s="136" t="s">
        <v>230</v>
      </c>
      <c r="E51" s="321">
        <v>6516</v>
      </c>
      <c r="F51" s="323" t="s">
        <v>89</v>
      </c>
      <c r="G51" s="175" t="s">
        <v>71</v>
      </c>
      <c r="H51" s="175" t="s">
        <v>15</v>
      </c>
      <c r="I51" s="139" t="s">
        <v>166</v>
      </c>
      <c r="J51" s="139">
        <v>5437</v>
      </c>
      <c r="K51" s="140" t="s">
        <v>231</v>
      </c>
      <c r="L51" s="117" t="str">
        <f t="shared" si="2"/>
        <v>CML-5437(030)</v>
      </c>
      <c r="M51" s="141" t="s">
        <v>74</v>
      </c>
      <c r="N51" s="142" t="s">
        <v>232</v>
      </c>
      <c r="O51" s="121"/>
      <c r="P51" s="121"/>
      <c r="Q51" s="143" t="s">
        <v>182</v>
      </c>
      <c r="R51" s="145">
        <v>43924</v>
      </c>
      <c r="S51" s="145">
        <v>44865</v>
      </c>
      <c r="T51" s="134">
        <v>43720</v>
      </c>
      <c r="U51" s="134">
        <v>44865</v>
      </c>
      <c r="V51" s="121">
        <v>44957</v>
      </c>
      <c r="W51" s="124">
        <f t="shared" si="3"/>
        <v>4840000</v>
      </c>
      <c r="X51" s="146"/>
      <c r="Y51" s="153"/>
      <c r="Z51" s="127">
        <f t="shared" si="4"/>
        <v>0</v>
      </c>
      <c r="AA51" s="147"/>
      <c r="AB51" s="146"/>
      <c r="AC51" s="146"/>
      <c r="AD51" s="146"/>
      <c r="AE51" s="146"/>
      <c r="AF51" s="146"/>
      <c r="AG51" s="124">
        <f t="shared" si="5"/>
        <v>0</v>
      </c>
      <c r="AH51" s="145"/>
      <c r="AI51" s="146"/>
      <c r="AJ51" s="146">
        <v>4840000</v>
      </c>
      <c r="AK51" s="127">
        <f t="shared" si="6"/>
        <v>4840000</v>
      </c>
      <c r="AL51" s="146"/>
      <c r="AM51" s="146"/>
      <c r="AN51" s="146"/>
      <c r="AO51" s="146"/>
      <c r="AP51" s="146"/>
      <c r="AQ51" s="146"/>
      <c r="AR51" s="124">
        <f t="shared" si="7"/>
        <v>4840000</v>
      </c>
      <c r="AS51" s="124">
        <f t="shared" si="8"/>
        <v>4840000</v>
      </c>
      <c r="AT51" s="131"/>
      <c r="AU51" s="149"/>
      <c r="AV51" s="150"/>
      <c r="AW51" s="151"/>
      <c r="AX51" s="115"/>
      <c r="AY51" s="134">
        <v>44835</v>
      </c>
      <c r="AZ51" s="23"/>
      <c r="BA51" s="134"/>
      <c r="BB51" s="124">
        <f t="shared" si="9"/>
        <v>4840000</v>
      </c>
    </row>
    <row r="52" spans="2:55" ht="13.4" customHeight="1" x14ac:dyDescent="0.35">
      <c r="B52" s="318" t="s">
        <v>162</v>
      </c>
      <c r="C52" s="142" t="s">
        <v>229</v>
      </c>
      <c r="D52" s="136" t="s">
        <v>233</v>
      </c>
      <c r="E52" s="321">
        <v>7313</v>
      </c>
      <c r="F52" s="323" t="s">
        <v>234</v>
      </c>
      <c r="G52" s="175" t="s">
        <v>71</v>
      </c>
      <c r="H52" s="175" t="s">
        <v>15</v>
      </c>
      <c r="I52" s="139" t="s">
        <v>166</v>
      </c>
      <c r="J52" s="139">
        <v>5437</v>
      </c>
      <c r="K52" s="140" t="s">
        <v>235</v>
      </c>
      <c r="L52" s="117" t="str">
        <f t="shared" si="2"/>
        <v>CML-5437(033)</v>
      </c>
      <c r="M52" s="141" t="s">
        <v>74</v>
      </c>
      <c r="N52" s="142" t="s">
        <v>236</v>
      </c>
      <c r="O52" s="121"/>
      <c r="P52" s="121"/>
      <c r="Q52" s="143" t="s">
        <v>182</v>
      </c>
      <c r="R52" s="145">
        <v>44816</v>
      </c>
      <c r="S52" s="145">
        <v>45046</v>
      </c>
      <c r="T52" s="134">
        <v>44785</v>
      </c>
      <c r="U52" s="134">
        <v>44907</v>
      </c>
      <c r="V52" s="121">
        <v>44957</v>
      </c>
      <c r="W52" s="124">
        <f t="shared" si="3"/>
        <v>387600</v>
      </c>
      <c r="X52" s="146"/>
      <c r="Y52" s="153"/>
      <c r="Z52" s="127">
        <f t="shared" si="4"/>
        <v>0</v>
      </c>
      <c r="AA52" s="147"/>
      <c r="AB52" s="146"/>
      <c r="AC52" s="146"/>
      <c r="AD52" s="146"/>
      <c r="AE52" s="146"/>
      <c r="AF52" s="146"/>
      <c r="AG52" s="124">
        <f t="shared" si="5"/>
        <v>0</v>
      </c>
      <c r="AH52" s="145"/>
      <c r="AI52" s="146"/>
      <c r="AJ52" s="146">
        <v>387600</v>
      </c>
      <c r="AK52" s="127">
        <f t="shared" si="6"/>
        <v>387600</v>
      </c>
      <c r="AL52" s="146"/>
      <c r="AM52" s="146"/>
      <c r="AN52" s="146"/>
      <c r="AO52" s="146"/>
      <c r="AP52" s="146"/>
      <c r="AQ52" s="146"/>
      <c r="AR52" s="124">
        <f t="shared" si="7"/>
        <v>387600</v>
      </c>
      <c r="AS52" s="124">
        <f t="shared" si="8"/>
        <v>387600</v>
      </c>
      <c r="AT52" s="131"/>
      <c r="AU52" s="149"/>
      <c r="AV52" s="150"/>
      <c r="AW52" s="151"/>
      <c r="AX52" s="115"/>
      <c r="AY52" s="134">
        <v>44835</v>
      </c>
      <c r="AZ52" s="23"/>
      <c r="BA52" s="134"/>
      <c r="BB52" s="124">
        <f t="shared" si="9"/>
        <v>387600</v>
      </c>
    </row>
    <row r="53" spans="2:55" ht="13.15" customHeight="1" x14ac:dyDescent="0.35">
      <c r="B53" s="159" t="s">
        <v>237</v>
      </c>
      <c r="C53" s="142" t="s">
        <v>238</v>
      </c>
      <c r="D53" s="136" t="s">
        <v>239</v>
      </c>
      <c r="E53" s="137">
        <v>1391</v>
      </c>
      <c r="F53" s="323" t="s">
        <v>240</v>
      </c>
      <c r="G53" s="204" t="s">
        <v>81</v>
      </c>
      <c r="H53" s="204" t="s">
        <v>81</v>
      </c>
      <c r="I53" s="139" t="s">
        <v>241</v>
      </c>
      <c r="J53" s="139">
        <v>6003</v>
      </c>
      <c r="K53" s="140" t="s">
        <v>242</v>
      </c>
      <c r="L53" s="117" t="str">
        <f t="shared" si="2"/>
        <v>RPSTPL-6003(010)</v>
      </c>
      <c r="M53" s="141" t="s">
        <v>74</v>
      </c>
      <c r="N53" s="142" t="s">
        <v>243</v>
      </c>
      <c r="O53" s="121"/>
      <c r="P53" s="121"/>
      <c r="Q53" s="143"/>
      <c r="R53" s="145"/>
      <c r="S53" s="145"/>
      <c r="T53" s="134"/>
      <c r="U53" s="134"/>
      <c r="V53" s="121">
        <v>44592</v>
      </c>
      <c r="W53" s="124">
        <f t="shared" si="3"/>
        <v>1430620.54</v>
      </c>
      <c r="X53" s="146"/>
      <c r="Y53" s="146"/>
      <c r="Z53" s="127">
        <f t="shared" si="4"/>
        <v>0</v>
      </c>
      <c r="AA53" s="147"/>
      <c r="AB53" s="146"/>
      <c r="AC53" s="146"/>
      <c r="AD53" s="146"/>
      <c r="AE53" s="146"/>
      <c r="AF53" s="148"/>
      <c r="AG53" s="124">
        <f t="shared" si="5"/>
        <v>0</v>
      </c>
      <c r="AH53" s="145"/>
      <c r="AI53" s="146"/>
      <c r="AJ53" s="146"/>
      <c r="AK53" s="127">
        <f t="shared" si="6"/>
        <v>0</v>
      </c>
      <c r="AL53" s="146"/>
      <c r="AM53" s="146"/>
      <c r="AN53" s="146"/>
      <c r="AO53" s="146"/>
      <c r="AP53" s="146"/>
      <c r="AQ53" s="146">
        <v>1430620.54</v>
      </c>
      <c r="AR53" s="124">
        <f t="shared" si="7"/>
        <v>1430620.54</v>
      </c>
      <c r="AS53" s="124">
        <f t="shared" si="8"/>
        <v>1430620.54</v>
      </c>
      <c r="AT53" s="131" t="s">
        <v>244</v>
      </c>
      <c r="AU53" s="149"/>
      <c r="AV53" s="150"/>
      <c r="AW53" s="151"/>
      <c r="AX53" s="115"/>
      <c r="AY53" s="134">
        <v>44469</v>
      </c>
      <c r="AZ53" s="23"/>
      <c r="BA53" s="134"/>
      <c r="BB53" s="124">
        <f t="shared" si="9"/>
        <v>1430620.54</v>
      </c>
    </row>
    <row r="54" spans="2:55" ht="13.15" customHeight="1" x14ac:dyDescent="0.35">
      <c r="B54" s="159" t="s">
        <v>237</v>
      </c>
      <c r="C54" s="142" t="s">
        <v>245</v>
      </c>
      <c r="D54" s="136" t="s">
        <v>246</v>
      </c>
      <c r="E54" s="137">
        <v>6944</v>
      </c>
      <c r="F54" s="323" t="s">
        <v>247</v>
      </c>
      <c r="G54" s="116" t="s">
        <v>71</v>
      </c>
      <c r="H54" s="116" t="s">
        <v>15</v>
      </c>
      <c r="I54" s="139" t="s">
        <v>166</v>
      </c>
      <c r="J54" s="139">
        <v>5166</v>
      </c>
      <c r="K54" s="140" t="s">
        <v>198</v>
      </c>
      <c r="L54" s="117" t="str">
        <f t="shared" si="2"/>
        <v>CML-5166(027)</v>
      </c>
      <c r="M54" s="141" t="s">
        <v>74</v>
      </c>
      <c r="N54" s="142" t="s">
        <v>248</v>
      </c>
      <c r="O54" s="121"/>
      <c r="P54" s="121"/>
      <c r="Q54" s="166" t="s">
        <v>135</v>
      </c>
      <c r="R54" s="167">
        <v>44819</v>
      </c>
      <c r="S54" s="145">
        <v>44986</v>
      </c>
      <c r="T54" s="134">
        <v>44483</v>
      </c>
      <c r="U54" s="134">
        <v>44805</v>
      </c>
      <c r="V54" s="121">
        <v>44957</v>
      </c>
      <c r="W54" s="124">
        <f t="shared" si="3"/>
        <v>1120000</v>
      </c>
      <c r="X54" s="146"/>
      <c r="Y54" s="153"/>
      <c r="Z54" s="127">
        <f t="shared" si="4"/>
        <v>0</v>
      </c>
      <c r="AA54" s="147"/>
      <c r="AB54" s="146"/>
      <c r="AC54" s="146"/>
      <c r="AD54" s="146"/>
      <c r="AE54" s="146"/>
      <c r="AF54" s="146"/>
      <c r="AG54" s="124">
        <f t="shared" si="5"/>
        <v>0</v>
      </c>
      <c r="AH54" s="145"/>
      <c r="AI54" s="146"/>
      <c r="AJ54" s="146">
        <v>1120000</v>
      </c>
      <c r="AK54" s="127">
        <f t="shared" si="6"/>
        <v>1120000</v>
      </c>
      <c r="AL54" s="146"/>
      <c r="AM54" s="146"/>
      <c r="AN54" s="146"/>
      <c r="AO54" s="146"/>
      <c r="AP54" s="146"/>
      <c r="AQ54" s="146"/>
      <c r="AR54" s="124">
        <f t="shared" si="7"/>
        <v>1120000</v>
      </c>
      <c r="AS54" s="124">
        <f t="shared" si="8"/>
        <v>1120000</v>
      </c>
      <c r="AT54" s="131"/>
      <c r="AU54" s="149"/>
      <c r="AV54" s="150"/>
      <c r="AW54" s="151"/>
      <c r="AX54" s="115"/>
      <c r="AY54" s="134">
        <v>44835</v>
      </c>
      <c r="AZ54" s="23"/>
      <c r="BA54" s="134"/>
      <c r="BB54" s="124">
        <f t="shared" si="9"/>
        <v>1120000</v>
      </c>
    </row>
    <row r="55" spans="2:55" ht="13.4" customHeight="1" x14ac:dyDescent="0.35">
      <c r="B55" s="159" t="s">
        <v>237</v>
      </c>
      <c r="C55" s="142" t="s">
        <v>249</v>
      </c>
      <c r="D55" s="136" t="s">
        <v>97</v>
      </c>
      <c r="E55" s="137">
        <v>6968</v>
      </c>
      <c r="F55" s="323" t="s">
        <v>250</v>
      </c>
      <c r="G55" s="163" t="s">
        <v>99</v>
      </c>
      <c r="H55" s="157" t="s">
        <v>57</v>
      </c>
      <c r="I55" s="139" t="s">
        <v>100</v>
      </c>
      <c r="J55" s="139">
        <v>5927</v>
      </c>
      <c r="K55" s="140" t="s">
        <v>251</v>
      </c>
      <c r="L55" s="117" t="str">
        <f t="shared" si="2"/>
        <v>HSIPL-5927(123)</v>
      </c>
      <c r="M55" s="141" t="s">
        <v>74</v>
      </c>
      <c r="N55" s="142" t="s">
        <v>252</v>
      </c>
      <c r="O55" s="121"/>
      <c r="P55" s="121"/>
      <c r="Q55" s="143"/>
      <c r="R55" s="145"/>
      <c r="S55" s="145" t="s">
        <v>253</v>
      </c>
      <c r="T55" s="134">
        <v>43620</v>
      </c>
      <c r="U55" s="134">
        <v>44896</v>
      </c>
      <c r="V55" s="121">
        <v>44926</v>
      </c>
      <c r="W55" s="124">
        <f t="shared" si="3"/>
        <v>861200</v>
      </c>
      <c r="X55" s="146"/>
      <c r="Y55" s="146"/>
      <c r="Z55" s="127">
        <f t="shared" si="4"/>
        <v>0</v>
      </c>
      <c r="AA55" s="158"/>
      <c r="AB55" s="146"/>
      <c r="AC55" s="146"/>
      <c r="AD55" s="146"/>
      <c r="AE55" s="146"/>
      <c r="AF55" s="146"/>
      <c r="AG55" s="124">
        <f t="shared" si="5"/>
        <v>0</v>
      </c>
      <c r="AH55" s="145"/>
      <c r="AI55" s="146"/>
      <c r="AJ55" s="146"/>
      <c r="AK55" s="127">
        <f t="shared" si="6"/>
        <v>0</v>
      </c>
      <c r="AL55" s="146">
        <v>861200</v>
      </c>
      <c r="AM55" s="146"/>
      <c r="AN55" s="146"/>
      <c r="AO55" s="146"/>
      <c r="AP55" s="146"/>
      <c r="AQ55" s="146"/>
      <c r="AR55" s="124">
        <f t="shared" si="7"/>
        <v>861200</v>
      </c>
      <c r="AS55" s="124">
        <f t="shared" si="8"/>
        <v>861200</v>
      </c>
      <c r="AT55" s="131" t="s">
        <v>254</v>
      </c>
      <c r="AU55" s="149"/>
      <c r="AV55" s="150"/>
      <c r="AW55" s="151"/>
      <c r="AX55" s="115"/>
      <c r="AY55" s="134">
        <v>44104</v>
      </c>
      <c r="AZ55" s="23"/>
      <c r="BA55" s="134"/>
      <c r="BB55" s="124">
        <f t="shared" si="9"/>
        <v>861200</v>
      </c>
    </row>
    <row r="56" spans="2:55" ht="13.4" customHeight="1" x14ac:dyDescent="0.35">
      <c r="B56" s="159" t="s">
        <v>237</v>
      </c>
      <c r="C56" s="142" t="s">
        <v>249</v>
      </c>
      <c r="D56" s="136" t="s">
        <v>255</v>
      </c>
      <c r="E56" s="137">
        <v>6524</v>
      </c>
      <c r="F56" s="323" t="s">
        <v>256</v>
      </c>
      <c r="G56" s="116" t="s">
        <v>71</v>
      </c>
      <c r="H56" s="152" t="s">
        <v>14</v>
      </c>
      <c r="I56" s="139" t="s">
        <v>133</v>
      </c>
      <c r="J56" s="139">
        <v>5927</v>
      </c>
      <c r="K56" s="140" t="s">
        <v>257</v>
      </c>
      <c r="L56" s="117" t="str">
        <f t="shared" si="2"/>
        <v>STPL-5927(130)</v>
      </c>
      <c r="M56" s="141" t="s">
        <v>74</v>
      </c>
      <c r="N56" s="142" t="s">
        <v>258</v>
      </c>
      <c r="O56" s="121"/>
      <c r="P56" s="121"/>
      <c r="Q56" s="143" t="s">
        <v>259</v>
      </c>
      <c r="R56" s="145">
        <v>44706</v>
      </c>
      <c r="S56" s="145">
        <v>44681</v>
      </c>
      <c r="T56" s="134">
        <v>44463</v>
      </c>
      <c r="U56" s="134">
        <v>44896</v>
      </c>
      <c r="V56" s="121">
        <v>44957</v>
      </c>
      <c r="W56" s="124">
        <f t="shared" si="3"/>
        <v>1181000</v>
      </c>
      <c r="X56" s="153"/>
      <c r="Y56" s="146"/>
      <c r="Z56" s="127">
        <f t="shared" si="4"/>
        <v>0</v>
      </c>
      <c r="AA56" s="147"/>
      <c r="AB56" s="146"/>
      <c r="AC56" s="146"/>
      <c r="AD56" s="146"/>
      <c r="AE56" s="146"/>
      <c r="AF56" s="146"/>
      <c r="AG56" s="124">
        <f t="shared" si="5"/>
        <v>0</v>
      </c>
      <c r="AH56" s="145"/>
      <c r="AI56" s="146">
        <v>1181000</v>
      </c>
      <c r="AJ56" s="146"/>
      <c r="AK56" s="127">
        <f t="shared" si="6"/>
        <v>1181000</v>
      </c>
      <c r="AL56" s="146"/>
      <c r="AM56" s="146"/>
      <c r="AN56" s="146"/>
      <c r="AO56" s="146"/>
      <c r="AP56" s="146"/>
      <c r="AQ56" s="146"/>
      <c r="AR56" s="124">
        <f t="shared" si="7"/>
        <v>1181000</v>
      </c>
      <c r="AS56" s="124">
        <f t="shared" si="8"/>
        <v>1181000</v>
      </c>
      <c r="AT56" s="169"/>
      <c r="AU56" s="149"/>
      <c r="AV56" s="150"/>
      <c r="AW56" s="151"/>
      <c r="AX56" s="115"/>
      <c r="AY56" s="134">
        <v>44835</v>
      </c>
      <c r="AZ56" s="23"/>
      <c r="BA56" s="134"/>
      <c r="BB56" s="124">
        <f t="shared" si="9"/>
        <v>1181000</v>
      </c>
    </row>
    <row r="57" spans="2:55" ht="13.4" customHeight="1" x14ac:dyDescent="0.35">
      <c r="B57" s="159" t="s">
        <v>237</v>
      </c>
      <c r="C57" s="142" t="s">
        <v>260</v>
      </c>
      <c r="D57" s="136" t="s">
        <v>261</v>
      </c>
      <c r="E57" s="137">
        <v>7197</v>
      </c>
      <c r="F57" s="323" t="s">
        <v>70</v>
      </c>
      <c r="G57" s="116" t="s">
        <v>71</v>
      </c>
      <c r="H57" s="152" t="s">
        <v>14</v>
      </c>
      <c r="I57" s="139" t="s">
        <v>262</v>
      </c>
      <c r="J57" s="139">
        <v>6343</v>
      </c>
      <c r="K57" s="140" t="s">
        <v>263</v>
      </c>
      <c r="L57" s="117" t="str">
        <f t="shared" si="2"/>
        <v>FTASTPL-6343(006)</v>
      </c>
      <c r="M57" s="141" t="s">
        <v>129</v>
      </c>
      <c r="N57" s="142" t="s">
        <v>264</v>
      </c>
      <c r="O57" s="121"/>
      <c r="P57" s="121"/>
      <c r="Q57" s="122"/>
      <c r="R57" s="145"/>
      <c r="S57" s="145"/>
      <c r="T57" s="134"/>
      <c r="U57" s="134"/>
      <c r="V57" s="121">
        <v>45199</v>
      </c>
      <c r="W57" s="124">
        <f t="shared" si="3"/>
        <v>80000</v>
      </c>
      <c r="X57" s="153"/>
      <c r="Y57" s="146"/>
      <c r="Z57" s="127">
        <f t="shared" si="4"/>
        <v>0</v>
      </c>
      <c r="AA57" s="147"/>
      <c r="AB57" s="146"/>
      <c r="AC57" s="146"/>
      <c r="AD57" s="146"/>
      <c r="AE57" s="146"/>
      <c r="AF57" s="146"/>
      <c r="AG57" s="124">
        <f t="shared" si="5"/>
        <v>0</v>
      </c>
      <c r="AH57" s="145"/>
      <c r="AI57" s="146">
        <v>80000</v>
      </c>
      <c r="AJ57" s="146"/>
      <c r="AK57" s="127">
        <f t="shared" si="6"/>
        <v>80000</v>
      </c>
      <c r="AL57" s="146"/>
      <c r="AM57" s="146"/>
      <c r="AN57" s="146"/>
      <c r="AO57" s="146"/>
      <c r="AP57" s="146"/>
      <c r="AQ57" s="146"/>
      <c r="AR57" s="124">
        <f t="shared" si="7"/>
        <v>80000</v>
      </c>
      <c r="AS57" s="124">
        <f t="shared" si="8"/>
        <v>80000</v>
      </c>
      <c r="AT57" s="169" t="s">
        <v>265</v>
      </c>
      <c r="AU57" s="149"/>
      <c r="AV57" s="150"/>
      <c r="AW57" s="151"/>
      <c r="AX57" s="115"/>
      <c r="AY57" s="134">
        <v>44469</v>
      </c>
      <c r="AZ57" s="23"/>
      <c r="BA57" s="134"/>
      <c r="BB57" s="124">
        <f t="shared" si="9"/>
        <v>80000</v>
      </c>
    </row>
    <row r="58" spans="2:55" ht="13.4" customHeight="1" x14ac:dyDescent="0.35">
      <c r="B58" s="159" t="s">
        <v>237</v>
      </c>
      <c r="C58" s="142" t="s">
        <v>266</v>
      </c>
      <c r="D58" s="136" t="s">
        <v>97</v>
      </c>
      <c r="E58" s="137">
        <v>7001</v>
      </c>
      <c r="F58" s="323" t="s">
        <v>98</v>
      </c>
      <c r="G58" s="163" t="s">
        <v>99</v>
      </c>
      <c r="H58" s="157" t="s">
        <v>57</v>
      </c>
      <c r="I58" s="139" t="s">
        <v>100</v>
      </c>
      <c r="J58" s="139">
        <v>5361</v>
      </c>
      <c r="K58" s="140" t="s">
        <v>267</v>
      </c>
      <c r="L58" s="117" t="str">
        <f t="shared" si="2"/>
        <v>HSIPL-5361(031)</v>
      </c>
      <c r="M58" s="141" t="s">
        <v>74</v>
      </c>
      <c r="N58" s="142" t="s">
        <v>268</v>
      </c>
      <c r="O58" s="121"/>
      <c r="P58" s="121"/>
      <c r="Q58" s="143" t="s">
        <v>269</v>
      </c>
      <c r="R58" s="145">
        <v>44634</v>
      </c>
      <c r="S58" s="145">
        <v>44921</v>
      </c>
      <c r="T58" s="134">
        <v>44424</v>
      </c>
      <c r="U58" s="134">
        <v>44880</v>
      </c>
      <c r="V58" s="121">
        <v>45107</v>
      </c>
      <c r="W58" s="124">
        <f t="shared" si="3"/>
        <v>941600</v>
      </c>
      <c r="X58" s="146"/>
      <c r="Y58" s="146"/>
      <c r="Z58" s="127">
        <f t="shared" si="4"/>
        <v>0</v>
      </c>
      <c r="AA58" s="158"/>
      <c r="AB58" s="146"/>
      <c r="AC58" s="146"/>
      <c r="AD58" s="146"/>
      <c r="AE58" s="146"/>
      <c r="AF58" s="146"/>
      <c r="AG58" s="124">
        <f t="shared" si="5"/>
        <v>0</v>
      </c>
      <c r="AH58" s="145"/>
      <c r="AI58" s="146"/>
      <c r="AJ58" s="146"/>
      <c r="AK58" s="127">
        <f t="shared" si="6"/>
        <v>0</v>
      </c>
      <c r="AL58" s="146">
        <v>941600</v>
      </c>
      <c r="AM58" s="146"/>
      <c r="AN58" s="146"/>
      <c r="AO58" s="146"/>
      <c r="AP58" s="146"/>
      <c r="AQ58" s="146"/>
      <c r="AR58" s="124">
        <f t="shared" si="7"/>
        <v>941600</v>
      </c>
      <c r="AS58" s="124">
        <f t="shared" si="8"/>
        <v>941600</v>
      </c>
      <c r="AT58" s="169"/>
      <c r="AU58" s="149"/>
      <c r="AV58" s="150"/>
      <c r="AW58" s="151"/>
      <c r="AX58" s="115"/>
      <c r="AY58" s="134">
        <v>44469</v>
      </c>
      <c r="AZ58" s="23"/>
      <c r="BA58" s="134"/>
      <c r="BB58" s="124">
        <f t="shared" si="9"/>
        <v>941600</v>
      </c>
    </row>
    <row r="59" spans="2:55" ht="13.4" customHeight="1" x14ac:dyDescent="0.35">
      <c r="B59" s="318" t="s">
        <v>270</v>
      </c>
      <c r="C59" s="142" t="s">
        <v>137</v>
      </c>
      <c r="D59" s="136" t="s">
        <v>271</v>
      </c>
      <c r="E59" s="321">
        <v>7162</v>
      </c>
      <c r="F59" s="323" t="s">
        <v>70</v>
      </c>
      <c r="G59" s="175" t="s">
        <v>71</v>
      </c>
      <c r="H59" s="152" t="s">
        <v>14</v>
      </c>
      <c r="I59" s="139"/>
      <c r="J59" s="139">
        <v>6084</v>
      </c>
      <c r="K59" s="140"/>
      <c r="L59" s="117" t="str">
        <f t="shared" si="2"/>
        <v>-6084()</v>
      </c>
      <c r="M59" s="141" t="s">
        <v>74</v>
      </c>
      <c r="N59" s="142" t="s">
        <v>272</v>
      </c>
      <c r="O59" s="143"/>
      <c r="P59" s="143"/>
      <c r="Q59" s="143"/>
      <c r="R59" s="145"/>
      <c r="S59" s="145"/>
      <c r="T59" s="121"/>
      <c r="U59" s="121"/>
      <c r="V59" s="121">
        <v>45199</v>
      </c>
      <c r="W59" s="124">
        <f t="shared" si="3"/>
        <v>4300000</v>
      </c>
      <c r="X59" s="153"/>
      <c r="Y59" s="146"/>
      <c r="Z59" s="127">
        <f t="shared" si="4"/>
        <v>0</v>
      </c>
      <c r="AA59" s="147"/>
      <c r="AB59" s="146"/>
      <c r="AC59" s="146"/>
      <c r="AD59" s="146"/>
      <c r="AE59" s="146"/>
      <c r="AF59" s="146"/>
      <c r="AG59" s="124">
        <f t="shared" si="5"/>
        <v>0</v>
      </c>
      <c r="AH59" s="145"/>
      <c r="AI59" s="146">
        <v>4300000</v>
      </c>
      <c r="AJ59" s="146"/>
      <c r="AK59" s="127">
        <f t="shared" si="6"/>
        <v>4300000</v>
      </c>
      <c r="AL59" s="146"/>
      <c r="AM59" s="146"/>
      <c r="AN59" s="146"/>
      <c r="AO59" s="146"/>
      <c r="AP59" s="146"/>
      <c r="AQ59" s="146"/>
      <c r="AR59" s="124">
        <f t="shared" si="7"/>
        <v>4300000</v>
      </c>
      <c r="AS59" s="124">
        <f t="shared" si="8"/>
        <v>4300000</v>
      </c>
      <c r="AT59" s="131"/>
      <c r="AU59" s="149"/>
      <c r="AV59" s="150"/>
      <c r="AW59" s="151"/>
      <c r="AX59" s="115"/>
      <c r="AY59" s="134">
        <v>44469</v>
      </c>
      <c r="AZ59" s="23"/>
      <c r="BA59" s="134"/>
      <c r="BB59" s="124">
        <f t="shared" si="9"/>
        <v>4300000</v>
      </c>
    </row>
    <row r="60" spans="2:55" ht="13.15" customHeight="1" x14ac:dyDescent="0.35">
      <c r="B60" s="159" t="s">
        <v>273</v>
      </c>
      <c r="C60" s="142" t="s">
        <v>137</v>
      </c>
      <c r="D60" s="136" t="s">
        <v>274</v>
      </c>
      <c r="E60" s="137">
        <v>4271</v>
      </c>
      <c r="F60" s="323" t="s">
        <v>275</v>
      </c>
      <c r="G60" s="152" t="s">
        <v>124</v>
      </c>
      <c r="H60" s="152" t="s">
        <v>15</v>
      </c>
      <c r="I60" s="176"/>
      <c r="J60" s="139">
        <v>6084</v>
      </c>
      <c r="K60" s="118"/>
      <c r="L60" s="117" t="str">
        <f t="shared" si="2"/>
        <v>-6084()</v>
      </c>
      <c r="M60" s="141" t="s">
        <v>74</v>
      </c>
      <c r="N60" s="120" t="s">
        <v>276</v>
      </c>
      <c r="O60" s="121"/>
      <c r="P60" s="121"/>
      <c r="Q60" s="122"/>
      <c r="R60" s="123"/>
      <c r="S60" s="123"/>
      <c r="T60" s="121"/>
      <c r="U60" s="121"/>
      <c r="V60" s="121">
        <v>44957</v>
      </c>
      <c r="W60" s="124">
        <f t="shared" si="3"/>
        <v>402152</v>
      </c>
      <c r="X60" s="126"/>
      <c r="Y60" s="125"/>
      <c r="Z60" s="127">
        <f t="shared" si="4"/>
        <v>0</v>
      </c>
      <c r="AA60" s="128"/>
      <c r="AB60" s="128"/>
      <c r="AC60" s="127"/>
      <c r="AD60" s="127"/>
      <c r="AE60" s="127"/>
      <c r="AF60" s="127"/>
      <c r="AG60" s="124">
        <f t="shared" si="5"/>
        <v>0</v>
      </c>
      <c r="AH60" s="121"/>
      <c r="AI60" s="129"/>
      <c r="AJ60" s="129">
        <v>402152</v>
      </c>
      <c r="AK60" s="127">
        <f t="shared" si="6"/>
        <v>402152</v>
      </c>
      <c r="AL60" s="130"/>
      <c r="AM60" s="130"/>
      <c r="AN60" s="130"/>
      <c r="AO60" s="130"/>
      <c r="AP60" s="130"/>
      <c r="AQ60" s="130"/>
      <c r="AR60" s="124">
        <f t="shared" si="7"/>
        <v>402152</v>
      </c>
      <c r="AS60" s="124">
        <f t="shared" si="8"/>
        <v>402152</v>
      </c>
      <c r="AT60" s="206"/>
      <c r="AU60" s="132"/>
      <c r="AV60" s="195"/>
      <c r="AW60" s="133"/>
      <c r="AX60" s="115"/>
      <c r="AY60" s="134">
        <v>44835</v>
      </c>
      <c r="AZ60" s="23"/>
      <c r="BA60" s="134"/>
      <c r="BB60" s="124">
        <f t="shared" si="9"/>
        <v>402152</v>
      </c>
      <c r="BC60" s="23"/>
    </row>
    <row r="61" spans="2:55" ht="13.15" customHeight="1" x14ac:dyDescent="0.35">
      <c r="B61" s="159" t="s">
        <v>273</v>
      </c>
      <c r="C61" s="142" t="s">
        <v>137</v>
      </c>
      <c r="D61" s="136" t="s">
        <v>277</v>
      </c>
      <c r="E61" s="137">
        <v>6316</v>
      </c>
      <c r="F61" s="323" t="s">
        <v>278</v>
      </c>
      <c r="G61" s="152" t="s">
        <v>71</v>
      </c>
      <c r="H61" s="152" t="s">
        <v>14</v>
      </c>
      <c r="I61" s="176"/>
      <c r="J61" s="139">
        <v>6084</v>
      </c>
      <c r="K61" s="118"/>
      <c r="L61" s="117" t="str">
        <f t="shared" si="2"/>
        <v>-6084()</v>
      </c>
      <c r="M61" s="141" t="s">
        <v>129</v>
      </c>
      <c r="N61" s="120" t="s">
        <v>279</v>
      </c>
      <c r="O61" s="121"/>
      <c r="P61" s="121"/>
      <c r="Q61" s="122"/>
      <c r="R61" s="123"/>
      <c r="S61" s="123"/>
      <c r="T61" s="121"/>
      <c r="U61" s="121"/>
      <c r="V61" s="121">
        <v>44957</v>
      </c>
      <c r="W61" s="124">
        <f t="shared" si="3"/>
        <v>3000000</v>
      </c>
      <c r="X61" s="125"/>
      <c r="Y61" s="126"/>
      <c r="Z61" s="127">
        <f t="shared" si="4"/>
        <v>0</v>
      </c>
      <c r="AA61" s="128"/>
      <c r="AB61" s="128"/>
      <c r="AC61" s="127"/>
      <c r="AD61" s="127"/>
      <c r="AE61" s="127"/>
      <c r="AF61" s="127"/>
      <c r="AG61" s="124">
        <f t="shared" si="5"/>
        <v>0</v>
      </c>
      <c r="AH61" s="121"/>
      <c r="AI61" s="129">
        <v>3000000</v>
      </c>
      <c r="AJ61" s="129"/>
      <c r="AK61" s="127">
        <f t="shared" si="6"/>
        <v>3000000</v>
      </c>
      <c r="AL61" s="130"/>
      <c r="AM61" s="130"/>
      <c r="AN61" s="130"/>
      <c r="AO61" s="130"/>
      <c r="AP61" s="130"/>
      <c r="AQ61" s="130"/>
      <c r="AR61" s="124">
        <f t="shared" si="7"/>
        <v>3000000</v>
      </c>
      <c r="AS61" s="124">
        <f t="shared" si="8"/>
        <v>3000000</v>
      </c>
      <c r="AT61" s="206"/>
      <c r="AU61" s="132"/>
      <c r="AV61" s="195"/>
      <c r="AW61" s="133"/>
      <c r="AX61" s="115"/>
      <c r="AY61" s="134">
        <v>44835</v>
      </c>
      <c r="AZ61" s="23"/>
      <c r="BA61" s="134"/>
      <c r="BB61" s="124">
        <f t="shared" si="9"/>
        <v>3000000</v>
      </c>
      <c r="BC61" s="23"/>
    </row>
    <row r="62" spans="2:55" ht="13.15" customHeight="1" x14ac:dyDescent="0.35">
      <c r="B62" s="159" t="s">
        <v>273</v>
      </c>
      <c r="C62" s="142" t="s">
        <v>137</v>
      </c>
      <c r="D62" s="327" t="s">
        <v>277</v>
      </c>
      <c r="E62" s="137">
        <v>6316</v>
      </c>
      <c r="F62" s="189" t="s">
        <v>278</v>
      </c>
      <c r="G62" s="116" t="s">
        <v>71</v>
      </c>
      <c r="H62" s="152" t="s">
        <v>14</v>
      </c>
      <c r="I62" s="176"/>
      <c r="J62" s="139">
        <v>6084</v>
      </c>
      <c r="K62" s="118"/>
      <c r="L62" s="117" t="str">
        <f t="shared" si="2"/>
        <v>-6084()</v>
      </c>
      <c r="M62" s="119" t="s">
        <v>74</v>
      </c>
      <c r="N62" s="120" t="s">
        <v>279</v>
      </c>
      <c r="O62" s="121"/>
      <c r="P62" s="121"/>
      <c r="Q62" s="122"/>
      <c r="R62" s="123"/>
      <c r="S62" s="123"/>
      <c r="T62" s="121"/>
      <c r="U62" s="121"/>
      <c r="V62" s="121">
        <v>44957</v>
      </c>
      <c r="W62" s="124">
        <f t="shared" si="3"/>
        <v>1600000</v>
      </c>
      <c r="X62" s="125"/>
      <c r="Y62" s="126"/>
      <c r="Z62" s="127">
        <f t="shared" si="4"/>
        <v>0</v>
      </c>
      <c r="AA62" s="128"/>
      <c r="AB62" s="128"/>
      <c r="AC62" s="127"/>
      <c r="AD62" s="127"/>
      <c r="AE62" s="127"/>
      <c r="AF62" s="127"/>
      <c r="AG62" s="124">
        <f t="shared" si="5"/>
        <v>0</v>
      </c>
      <c r="AH62" s="121"/>
      <c r="AI62" s="129">
        <v>1600000</v>
      </c>
      <c r="AJ62" s="129"/>
      <c r="AK62" s="127">
        <f t="shared" si="6"/>
        <v>1600000</v>
      </c>
      <c r="AL62" s="130"/>
      <c r="AM62" s="130"/>
      <c r="AN62" s="130"/>
      <c r="AO62" s="130"/>
      <c r="AP62" s="130"/>
      <c r="AQ62" s="130"/>
      <c r="AR62" s="124">
        <f t="shared" si="7"/>
        <v>1600000</v>
      </c>
      <c r="AS62" s="124">
        <f t="shared" si="8"/>
        <v>1600000</v>
      </c>
      <c r="AT62" s="206"/>
      <c r="AU62" s="132"/>
      <c r="AV62" s="195"/>
      <c r="AW62" s="133"/>
      <c r="AX62" s="115"/>
      <c r="AY62" s="134">
        <v>44835</v>
      </c>
      <c r="AZ62" s="23"/>
      <c r="BA62" s="134"/>
      <c r="BB62" s="124">
        <f t="shared" si="9"/>
        <v>1600000</v>
      </c>
      <c r="BC62" s="23"/>
    </row>
    <row r="63" spans="2:55" ht="13.15" customHeight="1" x14ac:dyDescent="0.35">
      <c r="B63" s="159" t="s">
        <v>273</v>
      </c>
      <c r="C63" s="142" t="s">
        <v>137</v>
      </c>
      <c r="D63" s="327" t="s">
        <v>277</v>
      </c>
      <c r="E63" s="137">
        <v>6316</v>
      </c>
      <c r="F63" s="189" t="s">
        <v>278</v>
      </c>
      <c r="G63" s="152" t="s">
        <v>71</v>
      </c>
      <c r="H63" s="152" t="s">
        <v>14</v>
      </c>
      <c r="I63" s="176"/>
      <c r="J63" s="139">
        <v>6084</v>
      </c>
      <c r="K63" s="118"/>
      <c r="L63" s="117" t="str">
        <f t="shared" si="2"/>
        <v>-6084()</v>
      </c>
      <c r="M63" s="119" t="s">
        <v>74</v>
      </c>
      <c r="N63" s="120" t="s">
        <v>279</v>
      </c>
      <c r="O63" s="121"/>
      <c r="P63" s="121"/>
      <c r="Q63" s="122"/>
      <c r="R63" s="123"/>
      <c r="S63" s="123"/>
      <c r="T63" s="121"/>
      <c r="U63" s="121"/>
      <c r="V63" s="121">
        <v>44957</v>
      </c>
      <c r="W63" s="124">
        <f t="shared" si="3"/>
        <v>6000000</v>
      </c>
      <c r="X63" s="125"/>
      <c r="Y63" s="126"/>
      <c r="Z63" s="127">
        <f t="shared" si="4"/>
        <v>0</v>
      </c>
      <c r="AA63" s="128"/>
      <c r="AB63" s="128"/>
      <c r="AC63" s="127"/>
      <c r="AD63" s="127"/>
      <c r="AE63" s="127"/>
      <c r="AF63" s="127"/>
      <c r="AG63" s="124">
        <f t="shared" ref="AG63:AG126" si="10">SUM(Z63:AF63)</f>
        <v>0</v>
      </c>
      <c r="AH63" s="121"/>
      <c r="AI63" s="129">
        <v>6000000</v>
      </c>
      <c r="AJ63" s="129"/>
      <c r="AK63" s="127">
        <f t="shared" si="6"/>
        <v>6000000</v>
      </c>
      <c r="AL63" s="130"/>
      <c r="AM63" s="130"/>
      <c r="AN63" s="130"/>
      <c r="AO63" s="130"/>
      <c r="AP63" s="130"/>
      <c r="AQ63" s="130"/>
      <c r="AR63" s="124">
        <f t="shared" si="7"/>
        <v>6000000</v>
      </c>
      <c r="AS63" s="124">
        <f t="shared" si="8"/>
        <v>6000000</v>
      </c>
      <c r="AT63" s="206"/>
      <c r="AU63" s="132"/>
      <c r="AV63" s="195"/>
      <c r="AW63" s="133"/>
      <c r="AX63" s="115"/>
      <c r="AY63" s="134">
        <v>44835</v>
      </c>
      <c r="AZ63" s="23"/>
      <c r="BA63" s="134"/>
      <c r="BB63" s="124">
        <f t="shared" si="9"/>
        <v>6000000</v>
      </c>
      <c r="BC63" s="23"/>
    </row>
    <row r="64" spans="2:55" ht="13.15" customHeight="1" x14ac:dyDescent="0.35">
      <c r="B64" s="159" t="s">
        <v>273</v>
      </c>
      <c r="C64" s="142" t="s">
        <v>137</v>
      </c>
      <c r="D64" s="327" t="s">
        <v>280</v>
      </c>
      <c r="E64" s="137">
        <v>6739</v>
      </c>
      <c r="F64" s="189" t="s">
        <v>281</v>
      </c>
      <c r="G64" s="116" t="s">
        <v>71</v>
      </c>
      <c r="H64" s="152" t="s">
        <v>14</v>
      </c>
      <c r="I64" s="176"/>
      <c r="J64" s="139">
        <v>6084</v>
      </c>
      <c r="K64" s="118"/>
      <c r="L64" s="117" t="str">
        <f t="shared" si="2"/>
        <v>-6084()</v>
      </c>
      <c r="M64" s="119" t="s">
        <v>74</v>
      </c>
      <c r="N64" s="120" t="s">
        <v>282</v>
      </c>
      <c r="O64" s="121"/>
      <c r="P64" s="121"/>
      <c r="Q64" s="122"/>
      <c r="R64" s="123"/>
      <c r="S64" s="123"/>
      <c r="T64" s="121"/>
      <c r="U64" s="121"/>
      <c r="V64" s="121">
        <v>44957</v>
      </c>
      <c r="W64" s="124">
        <f t="shared" si="3"/>
        <v>5372000</v>
      </c>
      <c r="X64" s="125"/>
      <c r="Y64" s="126"/>
      <c r="Z64" s="127">
        <f t="shared" si="4"/>
        <v>0</v>
      </c>
      <c r="AA64" s="128"/>
      <c r="AB64" s="128"/>
      <c r="AC64" s="127"/>
      <c r="AD64" s="127"/>
      <c r="AE64" s="127"/>
      <c r="AF64" s="127"/>
      <c r="AG64" s="124">
        <f t="shared" si="10"/>
        <v>0</v>
      </c>
      <c r="AH64" s="121"/>
      <c r="AI64" s="129">
        <v>5372000</v>
      </c>
      <c r="AJ64" s="129"/>
      <c r="AK64" s="127">
        <f t="shared" si="6"/>
        <v>5372000</v>
      </c>
      <c r="AL64" s="130"/>
      <c r="AM64" s="130"/>
      <c r="AN64" s="130"/>
      <c r="AO64" s="130"/>
      <c r="AP64" s="130"/>
      <c r="AQ64" s="130"/>
      <c r="AR64" s="124">
        <f t="shared" si="7"/>
        <v>5372000</v>
      </c>
      <c r="AS64" s="124">
        <f t="shared" si="8"/>
        <v>5372000</v>
      </c>
      <c r="AT64" s="206"/>
      <c r="AU64" s="132"/>
      <c r="AV64" s="195"/>
      <c r="AW64" s="133"/>
      <c r="AX64" s="115"/>
      <c r="AY64" s="134">
        <v>44835</v>
      </c>
      <c r="AZ64" s="23"/>
      <c r="BA64" s="134"/>
      <c r="BB64" s="124">
        <f t="shared" si="9"/>
        <v>5372000</v>
      </c>
      <c r="BC64" s="23"/>
    </row>
    <row r="65" spans="2:55" ht="13.15" customHeight="1" x14ac:dyDescent="0.35">
      <c r="B65" s="159" t="s">
        <v>273</v>
      </c>
      <c r="C65" s="142" t="s">
        <v>137</v>
      </c>
      <c r="D65" s="327" t="s">
        <v>283</v>
      </c>
      <c r="E65" s="137">
        <v>6833</v>
      </c>
      <c r="F65" s="189" t="s">
        <v>70</v>
      </c>
      <c r="G65" s="152" t="s">
        <v>71</v>
      </c>
      <c r="H65" s="152" t="s">
        <v>14</v>
      </c>
      <c r="I65" s="176"/>
      <c r="J65" s="139">
        <v>6084</v>
      </c>
      <c r="K65" s="118"/>
      <c r="L65" s="117" t="str">
        <f t="shared" si="2"/>
        <v>-6084()</v>
      </c>
      <c r="M65" s="119" t="s">
        <v>74</v>
      </c>
      <c r="N65" s="120" t="s">
        <v>284</v>
      </c>
      <c r="O65" s="121"/>
      <c r="P65" s="121"/>
      <c r="Q65" s="122"/>
      <c r="R65" s="123"/>
      <c r="S65" s="123"/>
      <c r="T65" s="121"/>
      <c r="U65" s="121"/>
      <c r="V65" s="121">
        <v>45199</v>
      </c>
      <c r="W65" s="124">
        <f t="shared" si="3"/>
        <v>900000</v>
      </c>
      <c r="X65" s="125"/>
      <c r="Y65" s="126"/>
      <c r="Z65" s="127">
        <f t="shared" si="4"/>
        <v>0</v>
      </c>
      <c r="AA65" s="128"/>
      <c r="AB65" s="128"/>
      <c r="AC65" s="127"/>
      <c r="AD65" s="127"/>
      <c r="AE65" s="127"/>
      <c r="AF65" s="127"/>
      <c r="AG65" s="124">
        <f t="shared" si="10"/>
        <v>0</v>
      </c>
      <c r="AH65" s="121"/>
      <c r="AI65" s="129">
        <v>900000</v>
      </c>
      <c r="AJ65" s="129"/>
      <c r="AK65" s="127">
        <f t="shared" si="6"/>
        <v>900000</v>
      </c>
      <c r="AL65" s="130"/>
      <c r="AM65" s="130"/>
      <c r="AN65" s="130"/>
      <c r="AO65" s="130"/>
      <c r="AP65" s="130"/>
      <c r="AQ65" s="130"/>
      <c r="AR65" s="124">
        <f t="shared" si="7"/>
        <v>900000</v>
      </c>
      <c r="AS65" s="124">
        <f t="shared" si="8"/>
        <v>900000</v>
      </c>
      <c r="AT65" s="206"/>
      <c r="AU65" s="132"/>
      <c r="AV65" s="195"/>
      <c r="AW65" s="133"/>
      <c r="AX65" s="115"/>
      <c r="AY65" s="134">
        <v>44835</v>
      </c>
      <c r="AZ65" s="23"/>
      <c r="BA65" s="134"/>
      <c r="BB65" s="124">
        <f t="shared" si="9"/>
        <v>900000</v>
      </c>
      <c r="BC65" s="23"/>
    </row>
    <row r="66" spans="2:55" ht="13.15" customHeight="1" x14ac:dyDescent="0.35">
      <c r="B66" s="159" t="s">
        <v>273</v>
      </c>
      <c r="C66" s="142" t="s">
        <v>137</v>
      </c>
      <c r="D66" s="327" t="s">
        <v>285</v>
      </c>
      <c r="E66" s="137">
        <v>6730</v>
      </c>
      <c r="F66" s="189" t="s">
        <v>281</v>
      </c>
      <c r="G66" s="152" t="s">
        <v>71</v>
      </c>
      <c r="H66" s="152" t="s">
        <v>14</v>
      </c>
      <c r="I66" s="176" t="s">
        <v>133</v>
      </c>
      <c r="J66" s="139">
        <v>6084</v>
      </c>
      <c r="K66" s="118" t="s">
        <v>286</v>
      </c>
      <c r="L66" s="117" t="str">
        <f t="shared" si="2"/>
        <v>STPL-6084(291)</v>
      </c>
      <c r="M66" s="119" t="s">
        <v>129</v>
      </c>
      <c r="N66" s="120" t="s">
        <v>287</v>
      </c>
      <c r="O66" s="121"/>
      <c r="P66" s="121"/>
      <c r="Q66" s="207" t="s">
        <v>135</v>
      </c>
      <c r="R66" s="208">
        <v>44839</v>
      </c>
      <c r="S66" s="123"/>
      <c r="T66" s="121"/>
      <c r="U66" s="121"/>
      <c r="V66" s="121">
        <v>44957</v>
      </c>
      <c r="W66" s="124">
        <f t="shared" si="3"/>
        <v>4000000</v>
      </c>
      <c r="X66" s="125"/>
      <c r="Y66" s="126"/>
      <c r="Z66" s="127">
        <f t="shared" si="4"/>
        <v>0</v>
      </c>
      <c r="AA66" s="128"/>
      <c r="AB66" s="128"/>
      <c r="AC66" s="127"/>
      <c r="AD66" s="127"/>
      <c r="AE66" s="127"/>
      <c r="AF66" s="127"/>
      <c r="AG66" s="124">
        <f t="shared" si="10"/>
        <v>0</v>
      </c>
      <c r="AH66" s="121"/>
      <c r="AI66" s="129">
        <v>4000000</v>
      </c>
      <c r="AJ66" s="129"/>
      <c r="AK66" s="127">
        <f t="shared" si="6"/>
        <v>4000000</v>
      </c>
      <c r="AL66" s="130"/>
      <c r="AM66" s="130"/>
      <c r="AN66" s="130"/>
      <c r="AO66" s="130"/>
      <c r="AP66" s="130"/>
      <c r="AQ66" s="130"/>
      <c r="AR66" s="124">
        <f t="shared" si="7"/>
        <v>4000000</v>
      </c>
      <c r="AS66" s="124">
        <f t="shared" si="8"/>
        <v>4000000</v>
      </c>
      <c r="AT66" s="206"/>
      <c r="AU66" s="132"/>
      <c r="AV66" s="195"/>
      <c r="AW66" s="133"/>
      <c r="AX66" s="115"/>
      <c r="AY66" s="134">
        <v>44840</v>
      </c>
      <c r="AZ66" s="23"/>
      <c r="BA66" s="134"/>
      <c r="BB66" s="124">
        <f t="shared" si="9"/>
        <v>4000000</v>
      </c>
      <c r="BC66" s="23"/>
    </row>
    <row r="67" spans="2:55" ht="13.15" customHeight="1" x14ac:dyDescent="0.35">
      <c r="B67" s="159" t="s">
        <v>273</v>
      </c>
      <c r="C67" s="142" t="s">
        <v>137</v>
      </c>
      <c r="D67" s="327" t="s">
        <v>288</v>
      </c>
      <c r="E67" s="137"/>
      <c r="F67" s="189" t="s">
        <v>289</v>
      </c>
      <c r="G67" s="152" t="s">
        <v>290</v>
      </c>
      <c r="H67" s="152" t="s">
        <v>14</v>
      </c>
      <c r="I67" s="176"/>
      <c r="J67" s="139">
        <v>6084</v>
      </c>
      <c r="K67" s="118"/>
      <c r="L67" s="117" t="str">
        <f t="shared" si="2"/>
        <v>-6084()</v>
      </c>
      <c r="M67" s="119" t="s">
        <v>174</v>
      </c>
      <c r="N67" s="120" t="s">
        <v>291</v>
      </c>
      <c r="O67" s="121"/>
      <c r="P67" s="121"/>
      <c r="Q67" s="122"/>
      <c r="R67" s="123"/>
      <c r="S67" s="123"/>
      <c r="T67" s="121"/>
      <c r="U67" s="121"/>
      <c r="V67" s="121">
        <v>44957</v>
      </c>
      <c r="W67" s="124">
        <f t="shared" si="3"/>
        <v>21612000</v>
      </c>
      <c r="X67" s="125"/>
      <c r="Y67" s="126"/>
      <c r="Z67" s="127">
        <f t="shared" si="4"/>
        <v>0</v>
      </c>
      <c r="AA67" s="128"/>
      <c r="AB67" s="128"/>
      <c r="AC67" s="127"/>
      <c r="AD67" s="127"/>
      <c r="AE67" s="127"/>
      <c r="AF67" s="127"/>
      <c r="AG67" s="124">
        <f t="shared" si="10"/>
        <v>0</v>
      </c>
      <c r="AH67" s="121"/>
      <c r="AI67" s="129">
        <v>21612000</v>
      </c>
      <c r="AJ67" s="129"/>
      <c r="AK67" s="127">
        <f t="shared" si="6"/>
        <v>21612000</v>
      </c>
      <c r="AL67" s="130"/>
      <c r="AM67" s="130"/>
      <c r="AN67" s="130"/>
      <c r="AO67" s="130"/>
      <c r="AP67" s="130"/>
      <c r="AQ67" s="130"/>
      <c r="AR67" s="124">
        <f t="shared" si="7"/>
        <v>21612000</v>
      </c>
      <c r="AS67" s="124">
        <f t="shared" si="8"/>
        <v>21612000</v>
      </c>
      <c r="AT67" s="206" t="s">
        <v>292</v>
      </c>
      <c r="AU67" s="132"/>
      <c r="AV67" s="195"/>
      <c r="AW67" s="133"/>
      <c r="AX67" s="115"/>
      <c r="AY67" s="134">
        <v>44831</v>
      </c>
      <c r="AZ67" s="23"/>
      <c r="BA67" s="134"/>
      <c r="BB67" s="124">
        <f t="shared" si="9"/>
        <v>21612000</v>
      </c>
      <c r="BC67" s="23"/>
    </row>
    <row r="68" spans="2:55" ht="13.15" customHeight="1" x14ac:dyDescent="0.35">
      <c r="B68" s="159" t="s">
        <v>273</v>
      </c>
      <c r="C68" s="142" t="s">
        <v>137</v>
      </c>
      <c r="D68" s="327" t="s">
        <v>288</v>
      </c>
      <c r="E68" s="137"/>
      <c r="F68" s="189" t="s">
        <v>293</v>
      </c>
      <c r="G68" s="152" t="s">
        <v>290</v>
      </c>
      <c r="H68" s="152" t="s">
        <v>14</v>
      </c>
      <c r="I68" s="176"/>
      <c r="J68" s="139">
        <v>6084</v>
      </c>
      <c r="K68" s="118"/>
      <c r="L68" s="117" t="str">
        <f t="shared" si="2"/>
        <v>-6084()</v>
      </c>
      <c r="M68" s="119" t="s">
        <v>174</v>
      </c>
      <c r="N68" s="120" t="s">
        <v>291</v>
      </c>
      <c r="O68" s="121"/>
      <c r="P68" s="121"/>
      <c r="Q68" s="122"/>
      <c r="R68" s="123"/>
      <c r="S68" s="123"/>
      <c r="T68" s="121"/>
      <c r="U68" s="121"/>
      <c r="V68" s="121">
        <v>44957</v>
      </c>
      <c r="W68" s="124">
        <f t="shared" si="3"/>
        <v>3000000</v>
      </c>
      <c r="X68" s="125"/>
      <c r="Y68" s="126"/>
      <c r="Z68" s="127">
        <f t="shared" si="4"/>
        <v>0</v>
      </c>
      <c r="AA68" s="128"/>
      <c r="AB68" s="128"/>
      <c r="AC68" s="127"/>
      <c r="AD68" s="127"/>
      <c r="AE68" s="127"/>
      <c r="AF68" s="127"/>
      <c r="AG68" s="124">
        <f t="shared" si="10"/>
        <v>0</v>
      </c>
      <c r="AH68" s="121"/>
      <c r="AI68" s="129">
        <v>3000000</v>
      </c>
      <c r="AJ68" s="129"/>
      <c r="AK68" s="127">
        <f t="shared" si="6"/>
        <v>3000000</v>
      </c>
      <c r="AL68" s="130"/>
      <c r="AM68" s="130"/>
      <c r="AN68" s="130"/>
      <c r="AO68" s="130"/>
      <c r="AP68" s="130"/>
      <c r="AQ68" s="130"/>
      <c r="AR68" s="124">
        <f t="shared" si="7"/>
        <v>3000000</v>
      </c>
      <c r="AS68" s="124">
        <f t="shared" si="8"/>
        <v>3000000</v>
      </c>
      <c r="AT68" s="206" t="s">
        <v>294</v>
      </c>
      <c r="AU68" s="132"/>
      <c r="AV68" s="195"/>
      <c r="AW68" s="133"/>
      <c r="AX68" s="115"/>
      <c r="AY68" s="134">
        <v>44831</v>
      </c>
      <c r="AZ68" s="23"/>
      <c r="BA68" s="134"/>
      <c r="BB68" s="124">
        <f t="shared" si="9"/>
        <v>3000000</v>
      </c>
      <c r="BC68" s="23"/>
    </row>
    <row r="69" spans="2:55" ht="13.15" customHeight="1" x14ac:dyDescent="0.35">
      <c r="B69" s="159" t="s">
        <v>273</v>
      </c>
      <c r="C69" s="142" t="s">
        <v>137</v>
      </c>
      <c r="D69" s="327" t="s">
        <v>288</v>
      </c>
      <c r="E69" s="137"/>
      <c r="F69" s="189" t="s">
        <v>293</v>
      </c>
      <c r="G69" s="152" t="s">
        <v>290</v>
      </c>
      <c r="H69" s="152" t="s">
        <v>14</v>
      </c>
      <c r="I69" s="117"/>
      <c r="J69" s="139">
        <v>6084</v>
      </c>
      <c r="K69" s="118"/>
      <c r="L69" s="117" t="str">
        <f t="shared" si="2"/>
        <v>-6084()</v>
      </c>
      <c r="M69" s="119" t="s">
        <v>174</v>
      </c>
      <c r="N69" s="120" t="s">
        <v>291</v>
      </c>
      <c r="O69" s="121"/>
      <c r="P69" s="121"/>
      <c r="Q69" s="122"/>
      <c r="R69" s="123"/>
      <c r="S69" s="123"/>
      <c r="T69" s="121"/>
      <c r="U69" s="121"/>
      <c r="V69" s="121">
        <v>44957</v>
      </c>
      <c r="W69" s="124">
        <f t="shared" si="3"/>
        <v>1280000</v>
      </c>
      <c r="X69" s="125"/>
      <c r="Y69" s="126"/>
      <c r="Z69" s="127">
        <f t="shared" si="4"/>
        <v>0</v>
      </c>
      <c r="AA69" s="128"/>
      <c r="AB69" s="128"/>
      <c r="AC69" s="127"/>
      <c r="AD69" s="127"/>
      <c r="AE69" s="127"/>
      <c r="AF69" s="127"/>
      <c r="AG69" s="124">
        <f t="shared" si="10"/>
        <v>0</v>
      </c>
      <c r="AH69" s="121"/>
      <c r="AI69" s="129">
        <v>1280000</v>
      </c>
      <c r="AJ69" s="129"/>
      <c r="AK69" s="127">
        <f t="shared" si="6"/>
        <v>1280000</v>
      </c>
      <c r="AL69" s="130"/>
      <c r="AM69" s="130"/>
      <c r="AN69" s="130"/>
      <c r="AO69" s="130"/>
      <c r="AP69" s="130"/>
      <c r="AQ69" s="130"/>
      <c r="AR69" s="124">
        <f t="shared" si="7"/>
        <v>1280000</v>
      </c>
      <c r="AS69" s="124">
        <f t="shared" si="8"/>
        <v>1280000</v>
      </c>
      <c r="AT69" s="206" t="s">
        <v>295</v>
      </c>
      <c r="AU69" s="132"/>
      <c r="AV69" s="195"/>
      <c r="AW69" s="133"/>
      <c r="AX69" s="115"/>
      <c r="AY69" s="134">
        <v>44831</v>
      </c>
      <c r="AZ69" s="23"/>
      <c r="BA69" s="134"/>
      <c r="BB69" s="124">
        <f t="shared" si="9"/>
        <v>1280000</v>
      </c>
      <c r="BC69" s="23"/>
    </row>
    <row r="70" spans="2:55" ht="13.15" customHeight="1" x14ac:dyDescent="0.35">
      <c r="B70" s="159" t="s">
        <v>273</v>
      </c>
      <c r="C70" s="142" t="s">
        <v>137</v>
      </c>
      <c r="D70" s="327" t="s">
        <v>296</v>
      </c>
      <c r="E70" s="137">
        <v>10020</v>
      </c>
      <c r="F70" s="189" t="s">
        <v>256</v>
      </c>
      <c r="G70" s="152" t="s">
        <v>71</v>
      </c>
      <c r="H70" s="152" t="s">
        <v>14</v>
      </c>
      <c r="I70" s="117"/>
      <c r="J70" s="139">
        <v>6084</v>
      </c>
      <c r="K70" s="118"/>
      <c r="L70" s="117" t="str">
        <f t="shared" si="2"/>
        <v>-6084()</v>
      </c>
      <c r="M70" s="119" t="s">
        <v>174</v>
      </c>
      <c r="N70" s="120" t="s">
        <v>297</v>
      </c>
      <c r="O70" s="121"/>
      <c r="P70" s="121"/>
      <c r="Q70" s="122"/>
      <c r="R70" s="123"/>
      <c r="S70" s="123"/>
      <c r="T70" s="121"/>
      <c r="U70" s="121"/>
      <c r="V70" s="121">
        <v>44957</v>
      </c>
      <c r="W70" s="124">
        <f t="shared" si="3"/>
        <v>525000</v>
      </c>
      <c r="X70" s="125"/>
      <c r="Y70" s="126"/>
      <c r="Z70" s="127">
        <f t="shared" si="4"/>
        <v>0</v>
      </c>
      <c r="AA70" s="128"/>
      <c r="AB70" s="128"/>
      <c r="AC70" s="127"/>
      <c r="AD70" s="127"/>
      <c r="AE70" s="127"/>
      <c r="AF70" s="127"/>
      <c r="AG70" s="124">
        <f t="shared" si="10"/>
        <v>0</v>
      </c>
      <c r="AH70" s="121"/>
      <c r="AI70" s="129">
        <v>525000</v>
      </c>
      <c r="AJ70" s="129"/>
      <c r="AK70" s="127">
        <f t="shared" si="6"/>
        <v>525000</v>
      </c>
      <c r="AL70" s="130"/>
      <c r="AM70" s="130"/>
      <c r="AN70" s="130"/>
      <c r="AO70" s="130"/>
      <c r="AP70" s="130"/>
      <c r="AQ70" s="130"/>
      <c r="AR70" s="124">
        <f t="shared" si="7"/>
        <v>525000</v>
      </c>
      <c r="AS70" s="124">
        <f t="shared" si="8"/>
        <v>525000</v>
      </c>
      <c r="AT70" s="206"/>
      <c r="AU70" s="132"/>
      <c r="AV70" s="195"/>
      <c r="AW70" s="133"/>
      <c r="AX70" s="115"/>
      <c r="AY70" s="134">
        <v>44831</v>
      </c>
      <c r="AZ70" s="23"/>
      <c r="BA70" s="134"/>
      <c r="BB70" s="124">
        <f t="shared" si="9"/>
        <v>525000</v>
      </c>
      <c r="BC70" s="23"/>
    </row>
    <row r="71" spans="2:55" ht="13.15" customHeight="1" x14ac:dyDescent="0.35">
      <c r="B71" s="159" t="s">
        <v>273</v>
      </c>
      <c r="C71" s="142" t="s">
        <v>137</v>
      </c>
      <c r="D71" s="327"/>
      <c r="E71" s="137">
        <v>10034</v>
      </c>
      <c r="F71" s="189" t="s">
        <v>293</v>
      </c>
      <c r="G71" s="152" t="s">
        <v>290</v>
      </c>
      <c r="H71" s="152" t="s">
        <v>14</v>
      </c>
      <c r="I71" s="117"/>
      <c r="J71" s="139">
        <v>6084</v>
      </c>
      <c r="K71" s="118"/>
      <c r="L71" s="117" t="str">
        <f t="shared" ref="L71:L149" si="11">CONCATENATE(I71,"-",J71,"(",K71,")")</f>
        <v>-6084()</v>
      </c>
      <c r="M71" s="119" t="s">
        <v>174</v>
      </c>
      <c r="N71" s="120" t="s">
        <v>298</v>
      </c>
      <c r="O71" s="121"/>
      <c r="P71" s="121"/>
      <c r="Q71" s="122"/>
      <c r="R71" s="123"/>
      <c r="S71" s="123"/>
      <c r="T71" s="121"/>
      <c r="U71" s="121"/>
      <c r="V71" s="121">
        <v>44957</v>
      </c>
      <c r="W71" s="124">
        <f t="shared" ref="W71:W134" si="12">AS71</f>
        <v>1500000</v>
      </c>
      <c r="X71" s="125"/>
      <c r="Y71" s="126"/>
      <c r="Z71" s="127">
        <f t="shared" ref="Z71:Z134" si="13">X71+Y71</f>
        <v>0</v>
      </c>
      <c r="AA71" s="128"/>
      <c r="AB71" s="128"/>
      <c r="AC71" s="127"/>
      <c r="AD71" s="127"/>
      <c r="AE71" s="127"/>
      <c r="AF71" s="127"/>
      <c r="AG71" s="124">
        <f t="shared" si="10"/>
        <v>0</v>
      </c>
      <c r="AH71" s="121"/>
      <c r="AI71" s="129">
        <v>1500000</v>
      </c>
      <c r="AJ71" s="129"/>
      <c r="AK71" s="127">
        <f t="shared" ref="AK71:AK134" si="14">AI71+AJ71</f>
        <v>1500000</v>
      </c>
      <c r="AL71" s="130"/>
      <c r="AM71" s="130"/>
      <c r="AN71" s="130"/>
      <c r="AO71" s="130"/>
      <c r="AP71" s="130"/>
      <c r="AQ71" s="130"/>
      <c r="AR71" s="124">
        <f t="shared" ref="AR71:AR134" si="15">SUM(AK71:AQ71)</f>
        <v>1500000</v>
      </c>
      <c r="AS71" s="124">
        <f t="shared" ref="AS71:AS134" si="16">AR71-AG71</f>
        <v>1500000</v>
      </c>
      <c r="AT71" s="206"/>
      <c r="AU71" s="132"/>
      <c r="AV71" s="195"/>
      <c r="AW71" s="133"/>
      <c r="AX71" s="115"/>
      <c r="AY71" s="134">
        <v>44833</v>
      </c>
      <c r="AZ71" s="23"/>
      <c r="BA71" s="134"/>
      <c r="BB71" s="124">
        <f t="shared" ref="BB71:BB134" si="17">AR71</f>
        <v>1500000</v>
      </c>
      <c r="BC71" s="23"/>
    </row>
    <row r="72" spans="2:55" ht="13.15" customHeight="1" x14ac:dyDescent="0.35">
      <c r="B72" s="159" t="s">
        <v>273</v>
      </c>
      <c r="C72" s="142" t="s">
        <v>137</v>
      </c>
      <c r="D72" s="327"/>
      <c r="E72" s="137">
        <v>10034</v>
      </c>
      <c r="F72" s="189" t="s">
        <v>293</v>
      </c>
      <c r="G72" s="152" t="s">
        <v>290</v>
      </c>
      <c r="H72" s="152" t="s">
        <v>14</v>
      </c>
      <c r="I72" s="117"/>
      <c r="J72" s="139">
        <v>6084</v>
      </c>
      <c r="K72" s="118"/>
      <c r="L72" s="117" t="str">
        <f t="shared" si="11"/>
        <v>-6084()</v>
      </c>
      <c r="M72" s="119" t="s">
        <v>174</v>
      </c>
      <c r="N72" s="120" t="s">
        <v>299</v>
      </c>
      <c r="O72" s="121"/>
      <c r="P72" s="121"/>
      <c r="Q72" s="122"/>
      <c r="R72" s="123"/>
      <c r="S72" s="123"/>
      <c r="T72" s="121"/>
      <c r="U72" s="121"/>
      <c r="V72" s="121">
        <v>44957</v>
      </c>
      <c r="W72" s="124">
        <f t="shared" si="12"/>
        <v>250000</v>
      </c>
      <c r="X72" s="125"/>
      <c r="Y72" s="126"/>
      <c r="Z72" s="127">
        <f t="shared" si="13"/>
        <v>0</v>
      </c>
      <c r="AA72" s="128"/>
      <c r="AB72" s="128"/>
      <c r="AC72" s="127"/>
      <c r="AD72" s="127"/>
      <c r="AE72" s="127"/>
      <c r="AF72" s="127"/>
      <c r="AG72" s="124">
        <f t="shared" si="10"/>
        <v>0</v>
      </c>
      <c r="AH72" s="121"/>
      <c r="AI72" s="129">
        <v>250000</v>
      </c>
      <c r="AJ72" s="129"/>
      <c r="AK72" s="127">
        <f t="shared" si="14"/>
        <v>250000</v>
      </c>
      <c r="AL72" s="130"/>
      <c r="AM72" s="130"/>
      <c r="AN72" s="130"/>
      <c r="AO72" s="130"/>
      <c r="AP72" s="130"/>
      <c r="AQ72" s="130"/>
      <c r="AR72" s="124">
        <f t="shared" si="15"/>
        <v>250000</v>
      </c>
      <c r="AS72" s="124">
        <f t="shared" si="16"/>
        <v>250000</v>
      </c>
      <c r="AT72" s="206"/>
      <c r="AU72" s="132"/>
      <c r="AV72" s="195"/>
      <c r="AW72" s="133"/>
      <c r="AX72" s="115"/>
      <c r="AY72" s="134">
        <v>44833</v>
      </c>
      <c r="AZ72" s="23"/>
      <c r="BA72" s="134"/>
      <c r="BB72" s="124">
        <f t="shared" si="17"/>
        <v>250000</v>
      </c>
      <c r="BC72" s="23"/>
    </row>
    <row r="73" spans="2:55" ht="13.15" customHeight="1" x14ac:dyDescent="0.35">
      <c r="B73" s="159" t="s">
        <v>273</v>
      </c>
      <c r="C73" s="142" t="s">
        <v>137</v>
      </c>
      <c r="D73" s="327" t="s">
        <v>300</v>
      </c>
      <c r="E73" s="137">
        <v>7092</v>
      </c>
      <c r="F73" s="189" t="s">
        <v>301</v>
      </c>
      <c r="G73" s="152" t="s">
        <v>290</v>
      </c>
      <c r="H73" s="152" t="s">
        <v>14</v>
      </c>
      <c r="I73" s="117"/>
      <c r="J73" s="139">
        <v>6084</v>
      </c>
      <c r="K73" s="118"/>
      <c r="L73" s="117" t="str">
        <f t="shared" si="11"/>
        <v>-6084()</v>
      </c>
      <c r="M73" s="119" t="s">
        <v>74</v>
      </c>
      <c r="N73" s="120" t="s">
        <v>302</v>
      </c>
      <c r="O73" s="121"/>
      <c r="P73" s="121"/>
      <c r="Q73" s="122"/>
      <c r="R73" s="123"/>
      <c r="S73" s="123"/>
      <c r="T73" s="121"/>
      <c r="U73" s="121"/>
      <c r="V73" s="121">
        <v>44957</v>
      </c>
      <c r="W73" s="124">
        <f t="shared" si="12"/>
        <v>7000000</v>
      </c>
      <c r="X73" s="125"/>
      <c r="Y73" s="126"/>
      <c r="Z73" s="127">
        <f t="shared" si="13"/>
        <v>0</v>
      </c>
      <c r="AA73" s="128"/>
      <c r="AB73" s="128"/>
      <c r="AC73" s="127"/>
      <c r="AD73" s="127"/>
      <c r="AE73" s="127"/>
      <c r="AF73" s="127"/>
      <c r="AG73" s="124">
        <f t="shared" si="10"/>
        <v>0</v>
      </c>
      <c r="AH73" s="121"/>
      <c r="AI73" s="129">
        <v>7000000</v>
      </c>
      <c r="AJ73" s="129"/>
      <c r="AK73" s="127">
        <f t="shared" si="14"/>
        <v>7000000</v>
      </c>
      <c r="AL73" s="130"/>
      <c r="AM73" s="130"/>
      <c r="AN73" s="130"/>
      <c r="AO73" s="130"/>
      <c r="AP73" s="130"/>
      <c r="AQ73" s="130"/>
      <c r="AR73" s="124">
        <f t="shared" si="15"/>
        <v>7000000</v>
      </c>
      <c r="AS73" s="124">
        <f t="shared" si="16"/>
        <v>7000000</v>
      </c>
      <c r="AT73" s="206"/>
      <c r="AU73" s="132"/>
      <c r="AV73" s="195"/>
      <c r="AW73" s="133"/>
      <c r="AX73" s="115"/>
      <c r="AY73" s="134">
        <v>44841</v>
      </c>
      <c r="AZ73" s="23"/>
      <c r="BA73" s="134"/>
      <c r="BB73" s="124">
        <f t="shared" si="17"/>
        <v>7000000</v>
      </c>
      <c r="BC73" s="23"/>
    </row>
    <row r="74" spans="2:55" ht="13.15" customHeight="1" x14ac:dyDescent="0.35">
      <c r="B74" s="159" t="s">
        <v>273</v>
      </c>
      <c r="C74" s="142" t="s">
        <v>137</v>
      </c>
      <c r="D74" s="327" t="s">
        <v>303</v>
      </c>
      <c r="E74" s="137">
        <v>1608</v>
      </c>
      <c r="F74" s="189" t="s">
        <v>304</v>
      </c>
      <c r="G74" s="152" t="s">
        <v>290</v>
      </c>
      <c r="H74" s="152" t="s">
        <v>15</v>
      </c>
      <c r="I74" s="117"/>
      <c r="J74" s="139">
        <v>6084</v>
      </c>
      <c r="K74" s="118"/>
      <c r="L74" s="117" t="str">
        <f t="shared" si="11"/>
        <v>-6084()</v>
      </c>
      <c r="M74" s="119" t="s">
        <v>74</v>
      </c>
      <c r="N74" s="120" t="s">
        <v>305</v>
      </c>
      <c r="O74" s="121"/>
      <c r="P74" s="121"/>
      <c r="Q74" s="122"/>
      <c r="R74" s="123"/>
      <c r="S74" s="123"/>
      <c r="T74" s="121"/>
      <c r="U74" s="121"/>
      <c r="V74" s="121">
        <v>44957</v>
      </c>
      <c r="W74" s="124">
        <f t="shared" si="12"/>
        <v>10000000</v>
      </c>
      <c r="X74" s="126"/>
      <c r="Y74" s="125"/>
      <c r="Z74" s="127">
        <f t="shared" si="13"/>
        <v>0</v>
      </c>
      <c r="AA74" s="128"/>
      <c r="AB74" s="128"/>
      <c r="AC74" s="127"/>
      <c r="AD74" s="127"/>
      <c r="AE74" s="127"/>
      <c r="AF74" s="127"/>
      <c r="AG74" s="124">
        <f t="shared" si="10"/>
        <v>0</v>
      </c>
      <c r="AH74" s="121"/>
      <c r="AI74" s="129"/>
      <c r="AJ74" s="129">
        <v>10000000</v>
      </c>
      <c r="AK74" s="127">
        <f t="shared" si="14"/>
        <v>10000000</v>
      </c>
      <c r="AL74" s="130"/>
      <c r="AM74" s="130"/>
      <c r="AN74" s="130"/>
      <c r="AO74" s="130"/>
      <c r="AP74" s="130"/>
      <c r="AQ74" s="130"/>
      <c r="AR74" s="124">
        <f t="shared" si="15"/>
        <v>10000000</v>
      </c>
      <c r="AS74" s="124">
        <f t="shared" si="16"/>
        <v>10000000</v>
      </c>
      <c r="AT74" s="206"/>
      <c r="AU74" s="132"/>
      <c r="AV74" s="195"/>
      <c r="AW74" s="133"/>
      <c r="AX74" s="115"/>
      <c r="AY74" s="134">
        <v>44834</v>
      </c>
      <c r="AZ74" s="23"/>
      <c r="BA74" s="134"/>
      <c r="BB74" s="124">
        <f t="shared" si="17"/>
        <v>10000000</v>
      </c>
      <c r="BC74" s="23"/>
    </row>
    <row r="75" spans="2:55" ht="13.15" customHeight="1" x14ac:dyDescent="0.35">
      <c r="B75" s="159" t="s">
        <v>273</v>
      </c>
      <c r="C75" s="142" t="s">
        <v>137</v>
      </c>
      <c r="D75" s="327" t="s">
        <v>306</v>
      </c>
      <c r="E75" s="137">
        <v>6331</v>
      </c>
      <c r="F75" s="189" t="s">
        <v>304</v>
      </c>
      <c r="G75" s="152" t="s">
        <v>290</v>
      </c>
      <c r="H75" s="152" t="s">
        <v>15</v>
      </c>
      <c r="I75" s="117" t="s">
        <v>307</v>
      </c>
      <c r="J75" s="139">
        <v>6084</v>
      </c>
      <c r="K75" s="118" t="s">
        <v>308</v>
      </c>
      <c r="L75" s="117" t="str">
        <f t="shared" si="11"/>
        <v>CMLNI-6084(290)</v>
      </c>
      <c r="M75" s="119" t="s">
        <v>74</v>
      </c>
      <c r="N75" s="120" t="s">
        <v>309</v>
      </c>
      <c r="O75" s="121"/>
      <c r="P75" s="121"/>
      <c r="Q75" s="122"/>
      <c r="R75" s="123"/>
      <c r="S75" s="123"/>
      <c r="T75" s="121"/>
      <c r="U75" s="121"/>
      <c r="V75" s="121">
        <v>44957</v>
      </c>
      <c r="W75" s="124">
        <f t="shared" si="12"/>
        <v>3400000</v>
      </c>
      <c r="X75" s="126"/>
      <c r="Y75" s="125"/>
      <c r="Z75" s="127">
        <f t="shared" si="13"/>
        <v>0</v>
      </c>
      <c r="AA75" s="128"/>
      <c r="AB75" s="128"/>
      <c r="AC75" s="127"/>
      <c r="AD75" s="127"/>
      <c r="AE75" s="127"/>
      <c r="AF75" s="127"/>
      <c r="AG75" s="124">
        <f t="shared" si="10"/>
        <v>0</v>
      </c>
      <c r="AH75" s="121"/>
      <c r="AI75" s="129"/>
      <c r="AJ75" s="129">
        <v>3400000</v>
      </c>
      <c r="AK75" s="127">
        <f t="shared" si="14"/>
        <v>3400000</v>
      </c>
      <c r="AL75" s="130"/>
      <c r="AM75" s="130"/>
      <c r="AN75" s="130"/>
      <c r="AO75" s="130"/>
      <c r="AP75" s="130"/>
      <c r="AQ75" s="130"/>
      <c r="AR75" s="124">
        <f t="shared" si="15"/>
        <v>3400000</v>
      </c>
      <c r="AS75" s="124">
        <f t="shared" si="16"/>
        <v>3400000</v>
      </c>
      <c r="AT75" s="206"/>
      <c r="AU75" s="132"/>
      <c r="AV75" s="195"/>
      <c r="AW75" s="133"/>
      <c r="AX75" s="115"/>
      <c r="AY75" s="134">
        <v>44834</v>
      </c>
      <c r="AZ75" s="23"/>
      <c r="BA75" s="134"/>
      <c r="BB75" s="124">
        <f t="shared" si="17"/>
        <v>3400000</v>
      </c>
      <c r="BC75" s="23"/>
    </row>
    <row r="76" spans="2:55" ht="13.15" customHeight="1" x14ac:dyDescent="0.35">
      <c r="B76" s="159" t="s">
        <v>273</v>
      </c>
      <c r="C76" s="142" t="s">
        <v>137</v>
      </c>
      <c r="D76" s="327" t="s">
        <v>310</v>
      </c>
      <c r="E76" s="137">
        <v>6400</v>
      </c>
      <c r="F76" s="189" t="s">
        <v>304</v>
      </c>
      <c r="G76" s="152" t="s">
        <v>290</v>
      </c>
      <c r="H76" s="152" t="s">
        <v>15</v>
      </c>
      <c r="I76" s="117"/>
      <c r="J76" s="139">
        <v>6084</v>
      </c>
      <c r="K76" s="118"/>
      <c r="L76" s="117" t="str">
        <f t="shared" si="11"/>
        <v>-6084()</v>
      </c>
      <c r="M76" s="119" t="s">
        <v>74</v>
      </c>
      <c r="N76" s="120" t="s">
        <v>311</v>
      </c>
      <c r="O76" s="121"/>
      <c r="P76" s="121"/>
      <c r="Q76" s="207" t="s">
        <v>135</v>
      </c>
      <c r="R76" s="208">
        <v>44839</v>
      </c>
      <c r="S76" s="123"/>
      <c r="T76" s="121"/>
      <c r="U76" s="121"/>
      <c r="V76" s="121">
        <v>44957</v>
      </c>
      <c r="W76" s="124">
        <f t="shared" si="12"/>
        <v>1500000</v>
      </c>
      <c r="X76" s="126"/>
      <c r="Y76" s="125"/>
      <c r="Z76" s="127">
        <f t="shared" si="13"/>
        <v>0</v>
      </c>
      <c r="AA76" s="128"/>
      <c r="AB76" s="128"/>
      <c r="AC76" s="127"/>
      <c r="AD76" s="127"/>
      <c r="AE76" s="127"/>
      <c r="AF76" s="127"/>
      <c r="AG76" s="124">
        <f t="shared" si="10"/>
        <v>0</v>
      </c>
      <c r="AH76" s="121"/>
      <c r="AI76" s="129"/>
      <c r="AJ76" s="129">
        <v>1500000</v>
      </c>
      <c r="AK76" s="127">
        <f t="shared" si="14"/>
        <v>1500000</v>
      </c>
      <c r="AL76" s="130"/>
      <c r="AM76" s="130"/>
      <c r="AN76" s="130"/>
      <c r="AO76" s="130"/>
      <c r="AP76" s="130"/>
      <c r="AQ76" s="130"/>
      <c r="AR76" s="124">
        <f t="shared" si="15"/>
        <v>1500000</v>
      </c>
      <c r="AS76" s="124">
        <f t="shared" si="16"/>
        <v>1500000</v>
      </c>
      <c r="AT76" s="206"/>
      <c r="AU76" s="132"/>
      <c r="AV76" s="195"/>
      <c r="AW76" s="133"/>
      <c r="AX76" s="115"/>
      <c r="AY76" s="134">
        <v>37535</v>
      </c>
      <c r="AZ76" s="23"/>
      <c r="BA76" s="134"/>
      <c r="BB76" s="124">
        <f t="shared" si="17"/>
        <v>1500000</v>
      </c>
      <c r="BC76" s="23"/>
    </row>
    <row r="77" spans="2:55" ht="13.15" customHeight="1" x14ac:dyDescent="0.35">
      <c r="B77" s="159" t="s">
        <v>312</v>
      </c>
      <c r="C77" s="142" t="s">
        <v>313</v>
      </c>
      <c r="D77" s="327" t="s">
        <v>314</v>
      </c>
      <c r="E77" s="137">
        <v>6727</v>
      </c>
      <c r="F77" s="189" t="s">
        <v>70</v>
      </c>
      <c r="G77" s="116" t="s">
        <v>71</v>
      </c>
      <c r="H77" s="152" t="s">
        <v>14</v>
      </c>
      <c r="I77" s="176" t="s">
        <v>262</v>
      </c>
      <c r="J77" s="139">
        <v>6000</v>
      </c>
      <c r="K77" s="118" t="s">
        <v>315</v>
      </c>
      <c r="L77" s="117" t="str">
        <f t="shared" si="11"/>
        <v>FTASTPL-6000(071)</v>
      </c>
      <c r="M77" s="119" t="s">
        <v>74</v>
      </c>
      <c r="N77" s="120" t="s">
        <v>316</v>
      </c>
      <c r="O77" s="121"/>
      <c r="P77" s="121"/>
      <c r="Q77" s="207" t="s">
        <v>317</v>
      </c>
      <c r="R77" s="208">
        <v>44838</v>
      </c>
      <c r="S77" s="123"/>
      <c r="T77" s="121">
        <v>44834</v>
      </c>
      <c r="U77" s="121">
        <v>44834</v>
      </c>
      <c r="V77" s="121">
        <v>45199</v>
      </c>
      <c r="W77" s="124">
        <f t="shared" si="12"/>
        <v>3144302</v>
      </c>
      <c r="X77" s="125"/>
      <c r="Y77" s="126"/>
      <c r="Z77" s="127">
        <f t="shared" si="13"/>
        <v>0</v>
      </c>
      <c r="AA77" s="128"/>
      <c r="AB77" s="128"/>
      <c r="AC77" s="127"/>
      <c r="AD77" s="127"/>
      <c r="AE77" s="127"/>
      <c r="AF77" s="127"/>
      <c r="AG77" s="124">
        <f t="shared" si="10"/>
        <v>0</v>
      </c>
      <c r="AH77" s="121"/>
      <c r="AI77" s="129">
        <v>3144302</v>
      </c>
      <c r="AJ77" s="129"/>
      <c r="AK77" s="127">
        <f t="shared" si="14"/>
        <v>3144302</v>
      </c>
      <c r="AL77" s="130"/>
      <c r="AM77" s="130"/>
      <c r="AN77" s="130"/>
      <c r="AO77" s="130"/>
      <c r="AP77" s="130"/>
      <c r="AQ77" s="130"/>
      <c r="AR77" s="124">
        <f t="shared" si="15"/>
        <v>3144302</v>
      </c>
      <c r="AS77" s="124">
        <f t="shared" si="16"/>
        <v>3144302</v>
      </c>
      <c r="AT77" s="206" t="s">
        <v>318</v>
      </c>
      <c r="AU77" s="132"/>
      <c r="AV77" s="195"/>
      <c r="AW77" s="133"/>
      <c r="AX77" s="115"/>
      <c r="AY77" s="134">
        <v>44469</v>
      </c>
      <c r="AZ77" s="23"/>
      <c r="BA77" s="134"/>
      <c r="BB77" s="124">
        <f t="shared" si="17"/>
        <v>3144302</v>
      </c>
      <c r="BC77" s="23"/>
    </row>
    <row r="78" spans="2:55" ht="13.15" customHeight="1" x14ac:dyDescent="0.35">
      <c r="B78" s="159" t="s">
        <v>312</v>
      </c>
      <c r="C78" s="142" t="s">
        <v>319</v>
      </c>
      <c r="D78" s="327" t="s">
        <v>320</v>
      </c>
      <c r="E78" s="137">
        <v>6892</v>
      </c>
      <c r="F78" s="189" t="s">
        <v>289</v>
      </c>
      <c r="G78" s="116" t="s">
        <v>290</v>
      </c>
      <c r="H78" s="152" t="s">
        <v>14</v>
      </c>
      <c r="I78" s="176" t="s">
        <v>307</v>
      </c>
      <c r="J78" s="139">
        <v>6328</v>
      </c>
      <c r="K78" s="118" t="s">
        <v>321</v>
      </c>
      <c r="L78" s="117" t="str">
        <f t="shared" si="11"/>
        <v>CMLNI-6328(092)</v>
      </c>
      <c r="M78" s="119" t="s">
        <v>74</v>
      </c>
      <c r="N78" s="120" t="s">
        <v>322</v>
      </c>
      <c r="O78" s="121"/>
      <c r="P78" s="121"/>
      <c r="Q78" s="122"/>
      <c r="R78" s="145"/>
      <c r="S78" s="123">
        <v>44896</v>
      </c>
      <c r="T78" s="121" t="s">
        <v>77</v>
      </c>
      <c r="U78" s="121">
        <v>44834</v>
      </c>
      <c r="V78" s="121">
        <v>44957</v>
      </c>
      <c r="W78" s="124">
        <f t="shared" si="12"/>
        <v>7082000</v>
      </c>
      <c r="X78" s="125"/>
      <c r="Y78" s="126"/>
      <c r="Z78" s="127">
        <f t="shared" si="13"/>
        <v>0</v>
      </c>
      <c r="AA78" s="128"/>
      <c r="AB78" s="128"/>
      <c r="AC78" s="127"/>
      <c r="AD78" s="127"/>
      <c r="AE78" s="127"/>
      <c r="AF78" s="127"/>
      <c r="AG78" s="124">
        <f t="shared" si="10"/>
        <v>0</v>
      </c>
      <c r="AH78" s="121"/>
      <c r="AI78" s="129">
        <v>7082000</v>
      </c>
      <c r="AJ78" s="129"/>
      <c r="AK78" s="127">
        <f t="shared" si="14"/>
        <v>7082000</v>
      </c>
      <c r="AL78" s="130"/>
      <c r="AM78" s="130"/>
      <c r="AN78" s="130"/>
      <c r="AO78" s="130"/>
      <c r="AP78" s="130"/>
      <c r="AQ78" s="130"/>
      <c r="AR78" s="124">
        <f t="shared" si="15"/>
        <v>7082000</v>
      </c>
      <c r="AS78" s="124">
        <f t="shared" si="16"/>
        <v>7082000</v>
      </c>
      <c r="AT78" s="206"/>
      <c r="AU78" s="132"/>
      <c r="AV78" s="195"/>
      <c r="AW78" s="133"/>
      <c r="AX78" s="115"/>
      <c r="AY78" s="134">
        <v>44805</v>
      </c>
      <c r="AZ78" s="23"/>
      <c r="BA78" s="134"/>
      <c r="BB78" s="124">
        <f t="shared" si="17"/>
        <v>7082000</v>
      </c>
      <c r="BC78" s="23"/>
    </row>
    <row r="79" spans="2:55" ht="13.15" customHeight="1" x14ac:dyDescent="0.35">
      <c r="B79" s="159" t="s">
        <v>312</v>
      </c>
      <c r="C79" s="142" t="s">
        <v>323</v>
      </c>
      <c r="D79" s="327" t="s">
        <v>324</v>
      </c>
      <c r="E79" s="137">
        <v>3741</v>
      </c>
      <c r="F79" s="189" t="s">
        <v>325</v>
      </c>
      <c r="G79" s="209" t="s">
        <v>151</v>
      </c>
      <c r="H79" s="209" t="s">
        <v>152</v>
      </c>
      <c r="I79" s="176" t="s">
        <v>153</v>
      </c>
      <c r="J79" s="139">
        <v>6272</v>
      </c>
      <c r="K79" s="118" t="s">
        <v>202</v>
      </c>
      <c r="L79" s="117" t="str">
        <f t="shared" si="11"/>
        <v>STPLZ-6272(029)</v>
      </c>
      <c r="M79" s="119" t="s">
        <v>74</v>
      </c>
      <c r="N79" s="120" t="s">
        <v>326</v>
      </c>
      <c r="O79" s="121"/>
      <c r="P79" s="121"/>
      <c r="Q79" s="122"/>
      <c r="R79" s="123"/>
      <c r="S79" s="123"/>
      <c r="T79" s="121"/>
      <c r="U79" s="121"/>
      <c r="V79" s="121">
        <v>44834</v>
      </c>
      <c r="W79" s="124">
        <f t="shared" si="12"/>
        <v>2042843.2571926764</v>
      </c>
      <c r="X79" s="126"/>
      <c r="Y79" s="126"/>
      <c r="Z79" s="127">
        <f t="shared" si="13"/>
        <v>0</v>
      </c>
      <c r="AA79" s="128"/>
      <c r="AB79" s="210"/>
      <c r="AC79" s="127"/>
      <c r="AD79" s="127"/>
      <c r="AE79" s="127"/>
      <c r="AF79" s="127"/>
      <c r="AG79" s="124">
        <f t="shared" si="10"/>
        <v>0</v>
      </c>
      <c r="AH79" s="121"/>
      <c r="AI79" s="129"/>
      <c r="AJ79" s="129"/>
      <c r="AK79" s="127">
        <f t="shared" si="14"/>
        <v>0</v>
      </c>
      <c r="AL79" s="130"/>
      <c r="AM79" s="130">
        <v>2042843.2571926764</v>
      </c>
      <c r="AN79" s="130"/>
      <c r="AO79" s="130"/>
      <c r="AP79" s="130"/>
      <c r="AQ79" s="130"/>
      <c r="AR79" s="124">
        <f t="shared" si="15"/>
        <v>2042843.2571926764</v>
      </c>
      <c r="AS79" s="124">
        <f t="shared" si="16"/>
        <v>2042843.2571926764</v>
      </c>
      <c r="AT79" s="206" t="s">
        <v>327</v>
      </c>
      <c r="AU79" s="132"/>
      <c r="AV79" s="195"/>
      <c r="AW79" s="133"/>
      <c r="AX79" s="115"/>
      <c r="AY79" s="134">
        <v>44469</v>
      </c>
      <c r="AZ79" s="23"/>
      <c r="BA79" s="134"/>
      <c r="BB79" s="124">
        <f t="shared" si="17"/>
        <v>2042843.2571926764</v>
      </c>
      <c r="BC79" s="23"/>
    </row>
    <row r="80" spans="2:55" ht="13.15" customHeight="1" x14ac:dyDescent="0.35">
      <c r="B80" s="159" t="s">
        <v>312</v>
      </c>
      <c r="C80" s="142" t="s">
        <v>323</v>
      </c>
      <c r="D80" s="327" t="s">
        <v>324</v>
      </c>
      <c r="E80" s="137">
        <v>3741</v>
      </c>
      <c r="F80" s="189" t="s">
        <v>328</v>
      </c>
      <c r="G80" s="209" t="s">
        <v>151</v>
      </c>
      <c r="H80" s="209" t="s">
        <v>152</v>
      </c>
      <c r="I80" s="176" t="s">
        <v>153</v>
      </c>
      <c r="J80" s="139">
        <v>6272</v>
      </c>
      <c r="K80" s="118" t="s">
        <v>192</v>
      </c>
      <c r="L80" s="117" t="str">
        <f t="shared" si="11"/>
        <v>STPLZ-6272(026)</v>
      </c>
      <c r="M80" s="119" t="s">
        <v>329</v>
      </c>
      <c r="N80" s="120" t="s">
        <v>330</v>
      </c>
      <c r="O80" s="121"/>
      <c r="P80" s="121"/>
      <c r="Q80" s="122"/>
      <c r="R80" s="123"/>
      <c r="S80" s="123"/>
      <c r="T80" s="121"/>
      <c r="U80" s="121"/>
      <c r="V80" s="121">
        <v>44834</v>
      </c>
      <c r="W80" s="124">
        <f t="shared" si="12"/>
        <v>550000</v>
      </c>
      <c r="X80" s="126"/>
      <c r="Y80" s="126"/>
      <c r="Z80" s="127">
        <f t="shared" si="13"/>
        <v>0</v>
      </c>
      <c r="AA80" s="128"/>
      <c r="AB80" s="210"/>
      <c r="AC80" s="127"/>
      <c r="AD80" s="127"/>
      <c r="AE80" s="127"/>
      <c r="AF80" s="127"/>
      <c r="AG80" s="124">
        <f t="shared" si="10"/>
        <v>0</v>
      </c>
      <c r="AH80" s="121"/>
      <c r="AI80" s="129"/>
      <c r="AJ80" s="129"/>
      <c r="AK80" s="127">
        <f t="shared" si="14"/>
        <v>0</v>
      </c>
      <c r="AL80" s="130"/>
      <c r="AM80" s="130">
        <v>550000</v>
      </c>
      <c r="AN80" s="130"/>
      <c r="AO80" s="130"/>
      <c r="AP80" s="130"/>
      <c r="AQ80" s="130"/>
      <c r="AR80" s="124">
        <f t="shared" si="15"/>
        <v>550000</v>
      </c>
      <c r="AS80" s="124">
        <f t="shared" si="16"/>
        <v>550000</v>
      </c>
      <c r="AT80" s="206" t="s">
        <v>331</v>
      </c>
      <c r="AU80" s="132"/>
      <c r="AV80" s="195"/>
      <c r="AW80" s="133"/>
      <c r="AX80" s="115"/>
      <c r="AY80" s="134">
        <v>44469</v>
      </c>
      <c r="AZ80" s="23"/>
      <c r="BA80" s="134"/>
      <c r="BB80" s="124">
        <f t="shared" si="17"/>
        <v>550000</v>
      </c>
      <c r="BC80" s="23"/>
    </row>
    <row r="81" spans="2:55" ht="13.15" customHeight="1" x14ac:dyDescent="0.35">
      <c r="B81" s="159" t="s">
        <v>312</v>
      </c>
      <c r="C81" s="142" t="s">
        <v>323</v>
      </c>
      <c r="D81" s="327" t="s">
        <v>324</v>
      </c>
      <c r="E81" s="137">
        <v>3741</v>
      </c>
      <c r="F81" s="189" t="s">
        <v>328</v>
      </c>
      <c r="G81" s="209" t="s">
        <v>151</v>
      </c>
      <c r="H81" s="209" t="s">
        <v>152</v>
      </c>
      <c r="I81" s="176" t="s">
        <v>153</v>
      </c>
      <c r="J81" s="139">
        <v>6272</v>
      </c>
      <c r="K81" s="118" t="s">
        <v>192</v>
      </c>
      <c r="L81" s="117" t="str">
        <f t="shared" si="11"/>
        <v>STPLZ-6272(026)</v>
      </c>
      <c r="M81" s="119" t="s">
        <v>74</v>
      </c>
      <c r="N81" s="120" t="s">
        <v>330</v>
      </c>
      <c r="O81" s="121"/>
      <c r="P81" s="121"/>
      <c r="Q81" s="122"/>
      <c r="R81" s="123"/>
      <c r="S81" s="123"/>
      <c r="T81" s="121"/>
      <c r="U81" s="121"/>
      <c r="V81" s="121">
        <v>44834</v>
      </c>
      <c r="W81" s="124">
        <f t="shared" si="12"/>
        <v>19077010.930252835</v>
      </c>
      <c r="X81" s="126"/>
      <c r="Y81" s="126"/>
      <c r="Z81" s="127">
        <f t="shared" si="13"/>
        <v>0</v>
      </c>
      <c r="AA81" s="128"/>
      <c r="AB81" s="210"/>
      <c r="AC81" s="127"/>
      <c r="AD81" s="127"/>
      <c r="AE81" s="127"/>
      <c r="AF81" s="127"/>
      <c r="AG81" s="124">
        <f t="shared" si="10"/>
        <v>0</v>
      </c>
      <c r="AH81" s="121"/>
      <c r="AI81" s="129"/>
      <c r="AJ81" s="129"/>
      <c r="AK81" s="127">
        <f t="shared" si="14"/>
        <v>0</v>
      </c>
      <c r="AL81" s="130"/>
      <c r="AM81" s="130">
        <v>19077010.930252835</v>
      </c>
      <c r="AN81" s="130"/>
      <c r="AO81" s="130"/>
      <c r="AP81" s="130"/>
      <c r="AQ81" s="130"/>
      <c r="AR81" s="124">
        <f t="shared" si="15"/>
        <v>19077010.930252835</v>
      </c>
      <c r="AS81" s="124">
        <f t="shared" si="16"/>
        <v>19077010.930252835</v>
      </c>
      <c r="AT81" s="206" t="s">
        <v>327</v>
      </c>
      <c r="AU81" s="132"/>
      <c r="AV81" s="195"/>
      <c r="AW81" s="133"/>
      <c r="AX81" s="115"/>
      <c r="AY81" s="134">
        <v>44469</v>
      </c>
      <c r="AZ81" s="23"/>
      <c r="BA81" s="134"/>
      <c r="BB81" s="124">
        <f t="shared" si="17"/>
        <v>19077010.930252835</v>
      </c>
      <c r="BC81" s="23"/>
    </row>
    <row r="82" spans="2:55" ht="13.15" customHeight="1" x14ac:dyDescent="0.35">
      <c r="B82" s="159" t="s">
        <v>312</v>
      </c>
      <c r="C82" s="142" t="s">
        <v>323</v>
      </c>
      <c r="D82" s="327" t="s">
        <v>324</v>
      </c>
      <c r="E82" s="137">
        <v>3741</v>
      </c>
      <c r="F82" s="189" t="s">
        <v>332</v>
      </c>
      <c r="G82" s="209" t="s">
        <v>151</v>
      </c>
      <c r="H82" s="209" t="s">
        <v>152</v>
      </c>
      <c r="I82" s="176" t="s">
        <v>153</v>
      </c>
      <c r="J82" s="139">
        <v>6272</v>
      </c>
      <c r="K82" s="118" t="s">
        <v>198</v>
      </c>
      <c r="L82" s="117" t="str">
        <f t="shared" si="11"/>
        <v>STPLZ-6272(027)</v>
      </c>
      <c r="M82" s="119" t="s">
        <v>329</v>
      </c>
      <c r="N82" s="120" t="s">
        <v>333</v>
      </c>
      <c r="O82" s="121"/>
      <c r="P82" s="121"/>
      <c r="Q82" s="122"/>
      <c r="R82" s="123"/>
      <c r="S82" s="123"/>
      <c r="T82" s="121"/>
      <c r="U82" s="121"/>
      <c r="V82" s="121">
        <v>44834</v>
      </c>
      <c r="W82" s="124">
        <f t="shared" si="12"/>
        <v>300000</v>
      </c>
      <c r="X82" s="126"/>
      <c r="Y82" s="126"/>
      <c r="Z82" s="127">
        <f t="shared" si="13"/>
        <v>0</v>
      </c>
      <c r="AA82" s="128"/>
      <c r="AB82" s="210"/>
      <c r="AC82" s="127"/>
      <c r="AD82" s="127"/>
      <c r="AE82" s="127"/>
      <c r="AF82" s="127"/>
      <c r="AG82" s="124">
        <f t="shared" si="10"/>
        <v>0</v>
      </c>
      <c r="AH82" s="121"/>
      <c r="AI82" s="129"/>
      <c r="AJ82" s="129"/>
      <c r="AK82" s="127">
        <f t="shared" si="14"/>
        <v>0</v>
      </c>
      <c r="AL82" s="130"/>
      <c r="AM82" s="130">
        <v>300000</v>
      </c>
      <c r="AN82" s="130"/>
      <c r="AO82" s="130"/>
      <c r="AP82" s="130"/>
      <c r="AQ82" s="130"/>
      <c r="AR82" s="124">
        <f t="shared" si="15"/>
        <v>300000</v>
      </c>
      <c r="AS82" s="124">
        <f t="shared" si="16"/>
        <v>300000</v>
      </c>
      <c r="AT82" s="206" t="s">
        <v>327</v>
      </c>
      <c r="AU82" s="132"/>
      <c r="AV82" s="195"/>
      <c r="AW82" s="133"/>
      <c r="AX82" s="115"/>
      <c r="AY82" s="134">
        <v>44469</v>
      </c>
      <c r="AZ82" s="23"/>
      <c r="BA82" s="134"/>
      <c r="BB82" s="124">
        <f t="shared" si="17"/>
        <v>300000</v>
      </c>
      <c r="BC82" s="23"/>
    </row>
    <row r="83" spans="2:55" ht="13.15" customHeight="1" x14ac:dyDescent="0.35">
      <c r="B83" s="159" t="s">
        <v>312</v>
      </c>
      <c r="C83" s="142" t="s">
        <v>323</v>
      </c>
      <c r="D83" s="327" t="s">
        <v>324</v>
      </c>
      <c r="E83" s="137">
        <v>3741</v>
      </c>
      <c r="F83" s="189" t="s">
        <v>332</v>
      </c>
      <c r="G83" s="209" t="s">
        <v>151</v>
      </c>
      <c r="H83" s="209" t="s">
        <v>152</v>
      </c>
      <c r="I83" s="176" t="s">
        <v>153</v>
      </c>
      <c r="J83" s="139">
        <v>6272</v>
      </c>
      <c r="K83" s="118" t="s">
        <v>198</v>
      </c>
      <c r="L83" s="117" t="str">
        <f t="shared" si="11"/>
        <v>STPLZ-6272(027)</v>
      </c>
      <c r="M83" s="119" t="s">
        <v>74</v>
      </c>
      <c r="N83" s="120" t="s">
        <v>333</v>
      </c>
      <c r="O83" s="121"/>
      <c r="P83" s="121"/>
      <c r="Q83" s="122"/>
      <c r="R83" s="123"/>
      <c r="S83" s="123"/>
      <c r="T83" s="121"/>
      <c r="U83" s="121"/>
      <c r="V83" s="121">
        <v>44834</v>
      </c>
      <c r="W83" s="124">
        <f t="shared" si="12"/>
        <v>8460249.4289450739</v>
      </c>
      <c r="X83" s="126"/>
      <c r="Y83" s="126"/>
      <c r="Z83" s="127">
        <f t="shared" si="13"/>
        <v>0</v>
      </c>
      <c r="AA83" s="128"/>
      <c r="AB83" s="210"/>
      <c r="AC83" s="127"/>
      <c r="AD83" s="127"/>
      <c r="AE83" s="127"/>
      <c r="AF83" s="127"/>
      <c r="AG83" s="124">
        <f t="shared" si="10"/>
        <v>0</v>
      </c>
      <c r="AH83" s="121"/>
      <c r="AI83" s="129"/>
      <c r="AJ83" s="129"/>
      <c r="AK83" s="127">
        <f t="shared" si="14"/>
        <v>0</v>
      </c>
      <c r="AL83" s="130"/>
      <c r="AM83" s="130">
        <v>8460249.4289450739</v>
      </c>
      <c r="AN83" s="130"/>
      <c r="AO83" s="130"/>
      <c r="AP83" s="130"/>
      <c r="AQ83" s="130"/>
      <c r="AR83" s="124">
        <f t="shared" si="15"/>
        <v>8460249.4289450739</v>
      </c>
      <c r="AS83" s="124">
        <f t="shared" si="16"/>
        <v>8460249.4289450739</v>
      </c>
      <c r="AT83" s="206" t="s">
        <v>327</v>
      </c>
      <c r="AU83" s="132"/>
      <c r="AV83" s="195"/>
      <c r="AW83" s="133"/>
      <c r="AX83" s="115"/>
      <c r="AY83" s="134">
        <v>44469</v>
      </c>
      <c r="AZ83" s="23"/>
      <c r="BA83" s="134"/>
      <c r="BB83" s="124">
        <f t="shared" si="17"/>
        <v>8460249.4289450739</v>
      </c>
      <c r="BC83" s="23"/>
    </row>
    <row r="84" spans="2:55" ht="13.15" customHeight="1" x14ac:dyDescent="0.35">
      <c r="B84" s="159" t="s">
        <v>312</v>
      </c>
      <c r="C84" s="142" t="s">
        <v>323</v>
      </c>
      <c r="D84" s="327" t="s">
        <v>324</v>
      </c>
      <c r="E84" s="137">
        <v>3741</v>
      </c>
      <c r="F84" s="189" t="s">
        <v>334</v>
      </c>
      <c r="G84" s="209" t="s">
        <v>151</v>
      </c>
      <c r="H84" s="209" t="s">
        <v>152</v>
      </c>
      <c r="I84" s="176" t="s">
        <v>153</v>
      </c>
      <c r="J84" s="139">
        <v>6272</v>
      </c>
      <c r="K84" s="118" t="s">
        <v>207</v>
      </c>
      <c r="L84" s="117" t="str">
        <f t="shared" si="11"/>
        <v>STPLZ-6272(028)</v>
      </c>
      <c r="M84" s="119" t="s">
        <v>74</v>
      </c>
      <c r="N84" s="120" t="s">
        <v>335</v>
      </c>
      <c r="O84" s="121"/>
      <c r="P84" s="121"/>
      <c r="Q84" s="122"/>
      <c r="R84" s="123"/>
      <c r="S84" s="123"/>
      <c r="T84" s="121"/>
      <c r="U84" s="121"/>
      <c r="V84" s="121">
        <v>44834</v>
      </c>
      <c r="W84" s="124">
        <f t="shared" si="12"/>
        <v>1724961.1255448998</v>
      </c>
      <c r="X84" s="126"/>
      <c r="Y84" s="126"/>
      <c r="Z84" s="127">
        <f t="shared" si="13"/>
        <v>0</v>
      </c>
      <c r="AA84" s="128"/>
      <c r="AB84" s="210"/>
      <c r="AC84" s="127"/>
      <c r="AD84" s="127"/>
      <c r="AE84" s="127"/>
      <c r="AF84" s="127"/>
      <c r="AG84" s="124">
        <f t="shared" si="10"/>
        <v>0</v>
      </c>
      <c r="AH84" s="121"/>
      <c r="AI84" s="129"/>
      <c r="AJ84" s="129"/>
      <c r="AK84" s="127">
        <f t="shared" si="14"/>
        <v>0</v>
      </c>
      <c r="AL84" s="130"/>
      <c r="AM84" s="130">
        <v>1724961.1255448998</v>
      </c>
      <c r="AN84" s="130"/>
      <c r="AO84" s="130"/>
      <c r="AP84" s="130"/>
      <c r="AQ84" s="130"/>
      <c r="AR84" s="124">
        <f t="shared" si="15"/>
        <v>1724961.1255448998</v>
      </c>
      <c r="AS84" s="124">
        <f t="shared" si="16"/>
        <v>1724961.1255448998</v>
      </c>
      <c r="AT84" s="206" t="s">
        <v>327</v>
      </c>
      <c r="AU84" s="132"/>
      <c r="AV84" s="195"/>
      <c r="AW84" s="133"/>
      <c r="AX84" s="115"/>
      <c r="AY84" s="134">
        <v>44469</v>
      </c>
      <c r="AZ84" s="23"/>
      <c r="BA84" s="134"/>
      <c r="BB84" s="124">
        <f t="shared" si="17"/>
        <v>1724961.1255448998</v>
      </c>
      <c r="BC84" s="23"/>
    </row>
    <row r="85" spans="2:55" ht="13.15" customHeight="1" x14ac:dyDescent="0.35">
      <c r="B85" s="159" t="s">
        <v>312</v>
      </c>
      <c r="C85" s="142" t="s">
        <v>323</v>
      </c>
      <c r="D85" s="327" t="s">
        <v>324</v>
      </c>
      <c r="E85" s="137">
        <v>3741</v>
      </c>
      <c r="F85" s="189" t="s">
        <v>336</v>
      </c>
      <c r="G85" s="209" t="s">
        <v>151</v>
      </c>
      <c r="H85" s="209" t="s">
        <v>152</v>
      </c>
      <c r="I85" s="176" t="s">
        <v>153</v>
      </c>
      <c r="J85" s="139">
        <v>6272</v>
      </c>
      <c r="K85" s="118" t="s">
        <v>173</v>
      </c>
      <c r="L85" s="117" t="str">
        <f t="shared" si="11"/>
        <v>STPLZ-6272(032)</v>
      </c>
      <c r="M85" s="119" t="s">
        <v>74</v>
      </c>
      <c r="N85" s="120" t="s">
        <v>337</v>
      </c>
      <c r="O85" s="121"/>
      <c r="P85" s="121"/>
      <c r="Q85" s="122"/>
      <c r="R85" s="123"/>
      <c r="S85" s="123"/>
      <c r="T85" s="121"/>
      <c r="U85" s="121"/>
      <c r="V85" s="121">
        <v>44834</v>
      </c>
      <c r="W85" s="124">
        <f t="shared" si="12"/>
        <v>505169.00610287709</v>
      </c>
      <c r="X85" s="126"/>
      <c r="Y85" s="126"/>
      <c r="Z85" s="127">
        <f t="shared" si="13"/>
        <v>0</v>
      </c>
      <c r="AA85" s="128"/>
      <c r="AB85" s="210"/>
      <c r="AC85" s="127"/>
      <c r="AD85" s="127"/>
      <c r="AE85" s="127"/>
      <c r="AF85" s="127"/>
      <c r="AG85" s="124">
        <f t="shared" si="10"/>
        <v>0</v>
      </c>
      <c r="AH85" s="121"/>
      <c r="AI85" s="129"/>
      <c r="AJ85" s="129"/>
      <c r="AK85" s="127">
        <f t="shared" si="14"/>
        <v>0</v>
      </c>
      <c r="AL85" s="130"/>
      <c r="AM85" s="130">
        <v>505169.00610287709</v>
      </c>
      <c r="AN85" s="130"/>
      <c r="AO85" s="130"/>
      <c r="AP85" s="130"/>
      <c r="AQ85" s="130"/>
      <c r="AR85" s="124">
        <f t="shared" si="15"/>
        <v>505169.00610287709</v>
      </c>
      <c r="AS85" s="124">
        <f t="shared" si="16"/>
        <v>505169.00610287709</v>
      </c>
      <c r="AT85" s="206" t="s">
        <v>327</v>
      </c>
      <c r="AU85" s="132"/>
      <c r="AV85" s="195"/>
      <c r="AW85" s="133"/>
      <c r="AX85" s="115"/>
      <c r="AY85" s="134">
        <v>44469</v>
      </c>
      <c r="AZ85" s="23"/>
      <c r="BA85" s="134"/>
      <c r="BB85" s="124">
        <f t="shared" si="17"/>
        <v>505169.00610287709</v>
      </c>
      <c r="BC85" s="23"/>
    </row>
    <row r="86" spans="2:55" ht="13.15" customHeight="1" x14ac:dyDescent="0.35">
      <c r="B86" s="159" t="s">
        <v>312</v>
      </c>
      <c r="C86" s="142" t="s">
        <v>323</v>
      </c>
      <c r="D86" s="327" t="s">
        <v>324</v>
      </c>
      <c r="E86" s="137">
        <v>3741</v>
      </c>
      <c r="F86" s="189" t="s">
        <v>338</v>
      </c>
      <c r="G86" s="209" t="s">
        <v>151</v>
      </c>
      <c r="H86" s="209" t="s">
        <v>152</v>
      </c>
      <c r="I86" s="176" t="s">
        <v>153</v>
      </c>
      <c r="J86" s="139">
        <v>6272</v>
      </c>
      <c r="K86" s="118" t="s">
        <v>231</v>
      </c>
      <c r="L86" s="117" t="str">
        <f t="shared" si="11"/>
        <v>STPLZ-6272(030)</v>
      </c>
      <c r="M86" s="119" t="s">
        <v>74</v>
      </c>
      <c r="N86" s="120" t="s">
        <v>335</v>
      </c>
      <c r="O86" s="121"/>
      <c r="P86" s="121"/>
      <c r="Q86" s="122"/>
      <c r="R86" s="123"/>
      <c r="S86" s="123"/>
      <c r="T86" s="121"/>
      <c r="U86" s="121"/>
      <c r="V86" s="121">
        <v>44834</v>
      </c>
      <c r="W86" s="124">
        <f t="shared" si="12"/>
        <v>271062.34263295552</v>
      </c>
      <c r="X86" s="126"/>
      <c r="Y86" s="126"/>
      <c r="Z86" s="127">
        <f t="shared" si="13"/>
        <v>0</v>
      </c>
      <c r="AA86" s="128"/>
      <c r="AB86" s="210"/>
      <c r="AC86" s="127"/>
      <c r="AD86" s="127"/>
      <c r="AE86" s="127"/>
      <c r="AF86" s="127"/>
      <c r="AG86" s="124">
        <f t="shared" si="10"/>
        <v>0</v>
      </c>
      <c r="AH86" s="121"/>
      <c r="AI86" s="129"/>
      <c r="AJ86" s="129"/>
      <c r="AK86" s="127">
        <f t="shared" si="14"/>
        <v>0</v>
      </c>
      <c r="AL86" s="130"/>
      <c r="AM86" s="130">
        <v>271062.34263295552</v>
      </c>
      <c r="AN86" s="130"/>
      <c r="AO86" s="130"/>
      <c r="AP86" s="130"/>
      <c r="AQ86" s="130"/>
      <c r="AR86" s="124">
        <f t="shared" si="15"/>
        <v>271062.34263295552</v>
      </c>
      <c r="AS86" s="124">
        <f t="shared" si="16"/>
        <v>271062.34263295552</v>
      </c>
      <c r="AT86" s="206" t="s">
        <v>327</v>
      </c>
      <c r="AU86" s="132"/>
      <c r="AV86" s="195"/>
      <c r="AW86" s="133"/>
      <c r="AX86" s="115"/>
      <c r="AY86" s="134">
        <v>44469</v>
      </c>
      <c r="AZ86" s="23"/>
      <c r="BA86" s="134"/>
      <c r="BB86" s="124">
        <f t="shared" si="17"/>
        <v>271062.34263295552</v>
      </c>
      <c r="BC86" s="23"/>
    </row>
    <row r="87" spans="2:55" ht="13.15" customHeight="1" x14ac:dyDescent="0.35">
      <c r="B87" s="159" t="s">
        <v>312</v>
      </c>
      <c r="C87" s="142" t="s">
        <v>323</v>
      </c>
      <c r="D87" s="327" t="s">
        <v>324</v>
      </c>
      <c r="E87" s="137">
        <v>3741</v>
      </c>
      <c r="F87" s="189" t="s">
        <v>339</v>
      </c>
      <c r="G87" s="209" t="s">
        <v>151</v>
      </c>
      <c r="H87" s="209" t="s">
        <v>152</v>
      </c>
      <c r="I87" s="176" t="s">
        <v>153</v>
      </c>
      <c r="J87" s="139">
        <v>6272</v>
      </c>
      <c r="K87" s="118" t="s">
        <v>267</v>
      </c>
      <c r="L87" s="117" t="str">
        <f t="shared" si="11"/>
        <v>STPLZ-6272(031)</v>
      </c>
      <c r="M87" s="119" t="s">
        <v>74</v>
      </c>
      <c r="N87" s="120" t="s">
        <v>340</v>
      </c>
      <c r="O87" s="121"/>
      <c r="P87" s="121"/>
      <c r="Q87" s="122"/>
      <c r="R87" s="123"/>
      <c r="S87" s="123"/>
      <c r="T87" s="121"/>
      <c r="U87" s="121"/>
      <c r="V87" s="121">
        <v>44834</v>
      </c>
      <c r="W87" s="124">
        <f t="shared" si="12"/>
        <v>357315.41586748039</v>
      </c>
      <c r="X87" s="126"/>
      <c r="Y87" s="126"/>
      <c r="Z87" s="127">
        <f t="shared" si="13"/>
        <v>0</v>
      </c>
      <c r="AA87" s="128"/>
      <c r="AB87" s="210"/>
      <c r="AC87" s="127"/>
      <c r="AD87" s="127"/>
      <c r="AE87" s="127"/>
      <c r="AF87" s="127"/>
      <c r="AG87" s="124">
        <f t="shared" si="10"/>
        <v>0</v>
      </c>
      <c r="AH87" s="121"/>
      <c r="AI87" s="129"/>
      <c r="AJ87" s="129"/>
      <c r="AK87" s="127">
        <f t="shared" si="14"/>
        <v>0</v>
      </c>
      <c r="AL87" s="130"/>
      <c r="AM87" s="130">
        <v>357315.41586748039</v>
      </c>
      <c r="AN87" s="130"/>
      <c r="AO87" s="130"/>
      <c r="AP87" s="130"/>
      <c r="AQ87" s="130"/>
      <c r="AR87" s="124">
        <f t="shared" si="15"/>
        <v>357315.41586748039</v>
      </c>
      <c r="AS87" s="124">
        <f t="shared" si="16"/>
        <v>357315.41586748039</v>
      </c>
      <c r="AT87" s="206" t="s">
        <v>327</v>
      </c>
      <c r="AU87" s="132"/>
      <c r="AV87" s="195"/>
      <c r="AW87" s="133"/>
      <c r="AX87" s="115"/>
      <c r="AY87" s="134">
        <v>44469</v>
      </c>
      <c r="AZ87" s="23"/>
      <c r="BA87" s="134"/>
      <c r="BB87" s="124">
        <f t="shared" si="17"/>
        <v>357315.41586748039</v>
      </c>
      <c r="BC87" s="23"/>
    </row>
    <row r="88" spans="2:55" ht="13.15" customHeight="1" x14ac:dyDescent="0.35">
      <c r="B88" s="159" t="s">
        <v>312</v>
      </c>
      <c r="C88" s="142" t="s">
        <v>323</v>
      </c>
      <c r="D88" s="327" t="s">
        <v>324</v>
      </c>
      <c r="E88" s="137">
        <v>3741</v>
      </c>
      <c r="F88" s="189" t="s">
        <v>341</v>
      </c>
      <c r="G88" s="209" t="s">
        <v>151</v>
      </c>
      <c r="H88" s="209" t="s">
        <v>152</v>
      </c>
      <c r="I88" s="176" t="s">
        <v>153</v>
      </c>
      <c r="J88" s="139">
        <v>6272</v>
      </c>
      <c r="K88" s="118" t="s">
        <v>342</v>
      </c>
      <c r="L88" s="117" t="str">
        <f t="shared" si="11"/>
        <v>STPLZ-6272(024)</v>
      </c>
      <c r="M88" s="119" t="s">
        <v>74</v>
      </c>
      <c r="N88" s="120" t="s">
        <v>343</v>
      </c>
      <c r="O88" s="121"/>
      <c r="P88" s="121"/>
      <c r="Q88" s="122"/>
      <c r="R88" s="123"/>
      <c r="S88" s="123"/>
      <c r="T88" s="121"/>
      <c r="U88" s="121"/>
      <c r="V88" s="121">
        <v>44834</v>
      </c>
      <c r="W88" s="124">
        <f t="shared" si="12"/>
        <v>369633.97558849171</v>
      </c>
      <c r="X88" s="126"/>
      <c r="Y88" s="126"/>
      <c r="Z88" s="127">
        <f t="shared" si="13"/>
        <v>0</v>
      </c>
      <c r="AA88" s="128"/>
      <c r="AB88" s="210"/>
      <c r="AC88" s="127"/>
      <c r="AD88" s="127"/>
      <c r="AE88" s="127"/>
      <c r="AF88" s="127"/>
      <c r="AG88" s="124">
        <f t="shared" si="10"/>
        <v>0</v>
      </c>
      <c r="AH88" s="121"/>
      <c r="AI88" s="129"/>
      <c r="AJ88" s="129"/>
      <c r="AK88" s="127">
        <f t="shared" si="14"/>
        <v>0</v>
      </c>
      <c r="AL88" s="130"/>
      <c r="AM88" s="130">
        <v>369633.97558849171</v>
      </c>
      <c r="AN88" s="130"/>
      <c r="AO88" s="130"/>
      <c r="AP88" s="130"/>
      <c r="AQ88" s="130"/>
      <c r="AR88" s="124">
        <f t="shared" si="15"/>
        <v>369633.97558849171</v>
      </c>
      <c r="AS88" s="124">
        <f t="shared" si="16"/>
        <v>369633.97558849171</v>
      </c>
      <c r="AT88" s="206" t="s">
        <v>327</v>
      </c>
      <c r="AU88" s="132"/>
      <c r="AV88" s="195"/>
      <c r="AW88" s="133"/>
      <c r="AX88" s="115"/>
      <c r="AY88" s="134">
        <v>44469</v>
      </c>
      <c r="AZ88" s="23"/>
      <c r="BA88" s="134"/>
      <c r="BB88" s="124">
        <f t="shared" si="17"/>
        <v>369633.97558849171</v>
      </c>
      <c r="BC88" s="23"/>
    </row>
    <row r="89" spans="2:55" ht="13.15" customHeight="1" x14ac:dyDescent="0.35">
      <c r="B89" s="159" t="s">
        <v>312</v>
      </c>
      <c r="C89" s="142" t="s">
        <v>319</v>
      </c>
      <c r="D89" s="327" t="s">
        <v>344</v>
      </c>
      <c r="E89" s="137">
        <v>7212</v>
      </c>
      <c r="F89" s="189" t="s">
        <v>139</v>
      </c>
      <c r="G89" s="116" t="s">
        <v>71</v>
      </c>
      <c r="H89" s="152" t="s">
        <v>140</v>
      </c>
      <c r="I89" s="176"/>
      <c r="J89" s="139">
        <v>6328</v>
      </c>
      <c r="K89" s="118" t="s">
        <v>345</v>
      </c>
      <c r="L89" s="117" t="str">
        <f t="shared" si="11"/>
        <v>-6328(098)</v>
      </c>
      <c r="M89" s="119" t="s">
        <v>74</v>
      </c>
      <c r="N89" s="120" t="s">
        <v>346</v>
      </c>
      <c r="O89" s="121"/>
      <c r="P89" s="121"/>
      <c r="Q89" s="122"/>
      <c r="R89" s="123"/>
      <c r="S89" s="123">
        <v>45107</v>
      </c>
      <c r="T89" s="121">
        <v>44348</v>
      </c>
      <c r="U89" s="121">
        <v>44985</v>
      </c>
      <c r="V89" s="121">
        <v>45199</v>
      </c>
      <c r="W89" s="124">
        <f t="shared" si="12"/>
        <v>5000000</v>
      </c>
      <c r="X89" s="126"/>
      <c r="Y89" s="126"/>
      <c r="Z89" s="127">
        <f t="shared" si="13"/>
        <v>0</v>
      </c>
      <c r="AA89" s="128"/>
      <c r="AB89" s="128"/>
      <c r="AC89" s="127"/>
      <c r="AD89" s="127"/>
      <c r="AE89" s="127"/>
      <c r="AF89" s="162"/>
      <c r="AG89" s="124">
        <f t="shared" si="10"/>
        <v>0</v>
      </c>
      <c r="AH89" s="121"/>
      <c r="AI89" s="129"/>
      <c r="AJ89" s="129"/>
      <c r="AK89" s="127">
        <f t="shared" si="14"/>
        <v>0</v>
      </c>
      <c r="AL89" s="130"/>
      <c r="AM89" s="130"/>
      <c r="AN89" s="130"/>
      <c r="AO89" s="130"/>
      <c r="AP89" s="130"/>
      <c r="AQ89" s="130">
        <v>5000000</v>
      </c>
      <c r="AR89" s="124">
        <f t="shared" si="15"/>
        <v>5000000</v>
      </c>
      <c r="AS89" s="124">
        <f t="shared" si="16"/>
        <v>5000000</v>
      </c>
      <c r="AT89" s="206" t="s">
        <v>347</v>
      </c>
      <c r="AU89" s="132"/>
      <c r="AV89" s="195"/>
      <c r="AW89" s="133"/>
      <c r="AX89" s="115"/>
      <c r="AY89" s="134">
        <v>44469</v>
      </c>
      <c r="AZ89" s="23"/>
      <c r="BA89" s="134"/>
      <c r="BB89" s="124">
        <f t="shared" si="17"/>
        <v>5000000</v>
      </c>
      <c r="BC89" s="23"/>
    </row>
    <row r="90" spans="2:55" ht="13.15" customHeight="1" x14ac:dyDescent="0.35">
      <c r="B90" s="159" t="s">
        <v>312</v>
      </c>
      <c r="C90" s="142" t="s">
        <v>319</v>
      </c>
      <c r="D90" s="327" t="s">
        <v>344</v>
      </c>
      <c r="E90" s="137">
        <v>7212</v>
      </c>
      <c r="F90" s="189" t="s">
        <v>348</v>
      </c>
      <c r="G90" s="211" t="s">
        <v>349</v>
      </c>
      <c r="H90" s="154" t="s">
        <v>92</v>
      </c>
      <c r="I90" s="176"/>
      <c r="J90" s="139">
        <v>6328</v>
      </c>
      <c r="K90" s="118" t="s">
        <v>345</v>
      </c>
      <c r="L90" s="117" t="str">
        <f t="shared" si="11"/>
        <v>-6328(098)</v>
      </c>
      <c r="M90" s="119" t="s">
        <v>74</v>
      </c>
      <c r="N90" s="120" t="s">
        <v>346</v>
      </c>
      <c r="O90" s="121"/>
      <c r="P90" s="121"/>
      <c r="Q90" s="122"/>
      <c r="R90" s="123"/>
      <c r="S90" s="123">
        <v>45107</v>
      </c>
      <c r="T90" s="121">
        <v>44348</v>
      </c>
      <c r="U90" s="121">
        <v>44985</v>
      </c>
      <c r="V90" s="121">
        <v>44957</v>
      </c>
      <c r="W90" s="124">
        <f t="shared" si="12"/>
        <v>7040000</v>
      </c>
      <c r="X90" s="126"/>
      <c r="Y90" s="126"/>
      <c r="Z90" s="127">
        <f t="shared" si="13"/>
        <v>0</v>
      </c>
      <c r="AA90" s="128"/>
      <c r="AB90" s="128"/>
      <c r="AC90" s="127"/>
      <c r="AD90" s="212"/>
      <c r="AE90" s="127"/>
      <c r="AF90" s="127"/>
      <c r="AG90" s="124">
        <f t="shared" si="10"/>
        <v>0</v>
      </c>
      <c r="AH90" s="121"/>
      <c r="AI90" s="129"/>
      <c r="AJ90" s="129"/>
      <c r="AK90" s="127">
        <f t="shared" si="14"/>
        <v>0</v>
      </c>
      <c r="AL90" s="130"/>
      <c r="AM90" s="130"/>
      <c r="AN90" s="130"/>
      <c r="AO90" s="130">
        <v>7040000</v>
      </c>
      <c r="AP90" s="130"/>
      <c r="AQ90" s="130"/>
      <c r="AR90" s="124">
        <f t="shared" si="15"/>
        <v>7040000</v>
      </c>
      <c r="AS90" s="124">
        <f t="shared" si="16"/>
        <v>7040000</v>
      </c>
      <c r="AT90" s="206"/>
      <c r="AU90" s="132"/>
      <c r="AV90" s="195"/>
      <c r="AW90" s="133"/>
      <c r="AX90" s="115"/>
      <c r="AY90" s="134">
        <v>44835</v>
      </c>
      <c r="AZ90" s="23"/>
      <c r="BA90" s="134"/>
      <c r="BB90" s="124">
        <f t="shared" si="17"/>
        <v>7040000</v>
      </c>
      <c r="BC90" s="23"/>
    </row>
    <row r="91" spans="2:55" ht="13.15" customHeight="1" x14ac:dyDescent="0.35">
      <c r="B91" s="159" t="s">
        <v>312</v>
      </c>
      <c r="C91" s="142" t="s">
        <v>319</v>
      </c>
      <c r="D91" s="327" t="s">
        <v>344</v>
      </c>
      <c r="E91" s="137">
        <v>7212</v>
      </c>
      <c r="F91" s="189" t="s">
        <v>350</v>
      </c>
      <c r="G91" s="211" t="s">
        <v>19</v>
      </c>
      <c r="H91" s="154" t="s">
        <v>351</v>
      </c>
      <c r="I91" s="176"/>
      <c r="J91" s="139">
        <v>6328</v>
      </c>
      <c r="K91" s="118" t="s">
        <v>345</v>
      </c>
      <c r="L91" s="117" t="str">
        <f t="shared" si="11"/>
        <v>-6328(098)</v>
      </c>
      <c r="M91" s="119" t="s">
        <v>74</v>
      </c>
      <c r="N91" s="120" t="s">
        <v>346</v>
      </c>
      <c r="O91" s="121"/>
      <c r="P91" s="121"/>
      <c r="Q91" s="122"/>
      <c r="R91" s="123"/>
      <c r="S91" s="123">
        <v>45107</v>
      </c>
      <c r="T91" s="121">
        <v>44348</v>
      </c>
      <c r="U91" s="121">
        <v>44985</v>
      </c>
      <c r="V91" s="121">
        <v>44957</v>
      </c>
      <c r="W91" s="124">
        <f t="shared" si="12"/>
        <v>3043238</v>
      </c>
      <c r="X91" s="126"/>
      <c r="Y91" s="126"/>
      <c r="Z91" s="127">
        <f t="shared" si="13"/>
        <v>0</v>
      </c>
      <c r="AA91" s="128"/>
      <c r="AB91" s="128"/>
      <c r="AC91" s="212"/>
      <c r="AD91" s="127"/>
      <c r="AE91" s="127"/>
      <c r="AF91" s="127"/>
      <c r="AG91" s="124">
        <f t="shared" si="10"/>
        <v>0</v>
      </c>
      <c r="AH91" s="121"/>
      <c r="AI91" s="129"/>
      <c r="AJ91" s="129"/>
      <c r="AK91" s="127">
        <f t="shared" si="14"/>
        <v>0</v>
      </c>
      <c r="AL91" s="130"/>
      <c r="AM91" s="130"/>
      <c r="AN91" s="130">
        <v>3043238</v>
      </c>
      <c r="AO91" s="130"/>
      <c r="AP91" s="130"/>
      <c r="AQ91" s="130"/>
      <c r="AR91" s="124">
        <f t="shared" si="15"/>
        <v>3043238</v>
      </c>
      <c r="AS91" s="124">
        <f t="shared" si="16"/>
        <v>3043238</v>
      </c>
      <c r="AT91" s="206"/>
      <c r="AU91" s="132"/>
      <c r="AV91" s="195"/>
      <c r="AW91" s="133"/>
      <c r="AX91" s="115"/>
      <c r="AY91" s="134">
        <v>44805</v>
      </c>
      <c r="AZ91" s="23"/>
      <c r="BA91" s="134"/>
      <c r="BB91" s="124">
        <f t="shared" si="17"/>
        <v>3043238</v>
      </c>
      <c r="BC91" s="23"/>
    </row>
    <row r="92" spans="2:55" ht="13.15" customHeight="1" x14ac:dyDescent="0.35">
      <c r="B92" s="159" t="s">
        <v>312</v>
      </c>
      <c r="C92" s="142" t="s">
        <v>319</v>
      </c>
      <c r="D92" s="136" t="s">
        <v>352</v>
      </c>
      <c r="E92" s="137">
        <v>7334</v>
      </c>
      <c r="F92" s="189" t="s">
        <v>234</v>
      </c>
      <c r="G92" s="116" t="s">
        <v>71</v>
      </c>
      <c r="H92" s="116" t="s">
        <v>15</v>
      </c>
      <c r="I92" s="139"/>
      <c r="J92" s="139">
        <v>6328</v>
      </c>
      <c r="K92" s="118"/>
      <c r="L92" s="117" t="str">
        <f t="shared" si="11"/>
        <v>-6328()</v>
      </c>
      <c r="M92" s="213" t="s">
        <v>74</v>
      </c>
      <c r="N92" s="190" t="s">
        <v>353</v>
      </c>
      <c r="O92" s="121"/>
      <c r="P92" s="121"/>
      <c r="Q92" s="145"/>
      <c r="R92" s="121"/>
      <c r="S92" s="121">
        <v>44880</v>
      </c>
      <c r="T92" s="121">
        <v>44819</v>
      </c>
      <c r="U92" s="121">
        <v>44866</v>
      </c>
      <c r="V92" s="121">
        <v>44957</v>
      </c>
      <c r="W92" s="124">
        <f t="shared" si="12"/>
        <v>340760</v>
      </c>
      <c r="X92" s="126"/>
      <c r="Y92" s="125"/>
      <c r="Z92" s="127">
        <f t="shared" si="13"/>
        <v>0</v>
      </c>
      <c r="AA92" s="128"/>
      <c r="AB92" s="127"/>
      <c r="AC92" s="127"/>
      <c r="AD92" s="127"/>
      <c r="AE92" s="127"/>
      <c r="AF92" s="127"/>
      <c r="AG92" s="124">
        <f t="shared" si="10"/>
        <v>0</v>
      </c>
      <c r="AH92" s="145"/>
      <c r="AI92" s="129"/>
      <c r="AJ92" s="129">
        <v>340760</v>
      </c>
      <c r="AK92" s="127">
        <f t="shared" si="14"/>
        <v>340760</v>
      </c>
      <c r="AL92" s="130"/>
      <c r="AM92" s="129"/>
      <c r="AN92" s="130"/>
      <c r="AO92" s="130"/>
      <c r="AP92" s="130"/>
      <c r="AQ92" s="130"/>
      <c r="AR92" s="124">
        <f t="shared" si="15"/>
        <v>340760</v>
      </c>
      <c r="AS92" s="124">
        <f t="shared" si="16"/>
        <v>340760</v>
      </c>
      <c r="AT92" s="214"/>
      <c r="AU92" s="215"/>
      <c r="AV92" s="216"/>
      <c r="AW92" s="151"/>
      <c r="AX92" s="115"/>
      <c r="AY92" s="134">
        <v>44835</v>
      </c>
      <c r="AZ92" s="23"/>
      <c r="BA92" s="134"/>
      <c r="BB92" s="124">
        <f t="shared" si="17"/>
        <v>340760</v>
      </c>
    </row>
    <row r="93" spans="2:55" ht="13.15" customHeight="1" x14ac:dyDescent="0.35">
      <c r="B93" s="159" t="s">
        <v>312</v>
      </c>
      <c r="C93" s="142" t="s">
        <v>354</v>
      </c>
      <c r="D93" s="136" t="s">
        <v>355</v>
      </c>
      <c r="E93" s="137">
        <v>5673</v>
      </c>
      <c r="F93" s="189" t="s">
        <v>80</v>
      </c>
      <c r="G93" s="204" t="s">
        <v>81</v>
      </c>
      <c r="H93" s="204" t="s">
        <v>81</v>
      </c>
      <c r="I93" s="139"/>
      <c r="J93" s="139">
        <v>5934</v>
      </c>
      <c r="K93" s="118" t="s">
        <v>356</v>
      </c>
      <c r="L93" s="117" t="str">
        <f t="shared" si="11"/>
        <v>-5934(185)</v>
      </c>
      <c r="M93" s="213" t="s">
        <v>74</v>
      </c>
      <c r="N93" s="190" t="s">
        <v>357</v>
      </c>
      <c r="O93" s="121"/>
      <c r="P93" s="121"/>
      <c r="Q93" s="145"/>
      <c r="R93" s="121"/>
      <c r="S93" s="121">
        <v>44712</v>
      </c>
      <c r="T93" s="121">
        <v>44019</v>
      </c>
      <c r="U93" s="121">
        <v>45199</v>
      </c>
      <c r="V93" s="121">
        <v>45199</v>
      </c>
      <c r="W93" s="124">
        <f t="shared" si="12"/>
        <v>70627</v>
      </c>
      <c r="X93" s="126"/>
      <c r="Y93" s="126"/>
      <c r="Z93" s="127">
        <f t="shared" si="13"/>
        <v>0</v>
      </c>
      <c r="AA93" s="128"/>
      <c r="AB93" s="127"/>
      <c r="AC93" s="127"/>
      <c r="AD93" s="127"/>
      <c r="AE93" s="127"/>
      <c r="AF93" s="162"/>
      <c r="AG93" s="124">
        <f t="shared" si="10"/>
        <v>0</v>
      </c>
      <c r="AH93" s="145"/>
      <c r="AI93" s="129"/>
      <c r="AJ93" s="129"/>
      <c r="AK93" s="127">
        <f t="shared" si="14"/>
        <v>0</v>
      </c>
      <c r="AL93" s="130"/>
      <c r="AM93" s="129"/>
      <c r="AN93" s="130"/>
      <c r="AO93" s="130"/>
      <c r="AP93" s="130"/>
      <c r="AQ93" s="130">
        <v>70627</v>
      </c>
      <c r="AR93" s="124">
        <f t="shared" si="15"/>
        <v>70627</v>
      </c>
      <c r="AS93" s="124">
        <f t="shared" si="16"/>
        <v>70627</v>
      </c>
      <c r="AT93" s="214"/>
      <c r="AU93" s="215"/>
      <c r="AV93" s="216"/>
      <c r="AW93" s="151"/>
      <c r="AX93" s="115"/>
      <c r="AY93" s="134">
        <v>44835</v>
      </c>
      <c r="AZ93" s="23"/>
      <c r="BA93" s="134"/>
      <c r="BB93" s="124">
        <f t="shared" si="17"/>
        <v>70627</v>
      </c>
    </row>
    <row r="94" spans="2:55" ht="13.15" customHeight="1" x14ac:dyDescent="0.35">
      <c r="B94" s="159" t="s">
        <v>358</v>
      </c>
      <c r="C94" s="142" t="s">
        <v>359</v>
      </c>
      <c r="D94" s="136" t="s">
        <v>360</v>
      </c>
      <c r="E94" s="137">
        <v>6644</v>
      </c>
      <c r="F94" s="189" t="s">
        <v>84</v>
      </c>
      <c r="G94" s="116" t="s">
        <v>71</v>
      </c>
      <c r="H94" s="116" t="s">
        <v>14</v>
      </c>
      <c r="I94" s="139"/>
      <c r="J94" s="139">
        <v>5376</v>
      </c>
      <c r="K94" s="118" t="s">
        <v>114</v>
      </c>
      <c r="L94" s="117" t="str">
        <f t="shared" si="11"/>
        <v>-5376(016)</v>
      </c>
      <c r="M94" s="213" t="s">
        <v>74</v>
      </c>
      <c r="N94" s="190" t="s">
        <v>361</v>
      </c>
      <c r="O94" s="121"/>
      <c r="P94" s="121"/>
      <c r="Q94" s="145" t="s">
        <v>87</v>
      </c>
      <c r="R94" s="121" t="s">
        <v>362</v>
      </c>
      <c r="S94" s="121">
        <v>45047</v>
      </c>
      <c r="T94" s="121">
        <v>44211</v>
      </c>
      <c r="U94" s="121">
        <v>44957</v>
      </c>
      <c r="V94" s="121">
        <v>44957</v>
      </c>
      <c r="W94" s="124">
        <f t="shared" si="12"/>
        <v>885000</v>
      </c>
      <c r="X94" s="125"/>
      <c r="Y94" s="126"/>
      <c r="Z94" s="127">
        <f t="shared" si="13"/>
        <v>0</v>
      </c>
      <c r="AA94" s="128"/>
      <c r="AB94" s="127"/>
      <c r="AC94" s="127"/>
      <c r="AD94" s="127"/>
      <c r="AE94" s="127"/>
      <c r="AF94" s="127"/>
      <c r="AG94" s="124">
        <f t="shared" si="10"/>
        <v>0</v>
      </c>
      <c r="AH94" s="145"/>
      <c r="AI94" s="129">
        <v>885000</v>
      </c>
      <c r="AJ94" s="129"/>
      <c r="AK94" s="127">
        <f t="shared" si="14"/>
        <v>885000</v>
      </c>
      <c r="AL94" s="130"/>
      <c r="AM94" s="129"/>
      <c r="AN94" s="130"/>
      <c r="AO94" s="130"/>
      <c r="AP94" s="130"/>
      <c r="AQ94" s="130"/>
      <c r="AR94" s="124">
        <f t="shared" si="15"/>
        <v>885000</v>
      </c>
      <c r="AS94" s="124">
        <f t="shared" si="16"/>
        <v>885000</v>
      </c>
      <c r="AT94" s="214"/>
      <c r="AU94" s="215"/>
      <c r="AV94" s="216"/>
      <c r="AW94" s="151"/>
      <c r="AX94" s="115"/>
      <c r="AY94" s="134">
        <v>44835</v>
      </c>
      <c r="AZ94" s="23"/>
      <c r="BA94" s="134"/>
      <c r="BB94" s="124">
        <f t="shared" si="17"/>
        <v>885000</v>
      </c>
    </row>
    <row r="95" spans="2:55" ht="13.4" customHeight="1" x14ac:dyDescent="0.35">
      <c r="B95" s="159" t="s">
        <v>358</v>
      </c>
      <c r="C95" s="142" t="s">
        <v>363</v>
      </c>
      <c r="D95" s="136" t="s">
        <v>364</v>
      </c>
      <c r="E95" s="325">
        <v>7292</v>
      </c>
      <c r="F95" s="189" t="s">
        <v>70</v>
      </c>
      <c r="G95" s="116" t="s">
        <v>71</v>
      </c>
      <c r="H95" s="116" t="s">
        <v>14</v>
      </c>
      <c r="I95" s="139"/>
      <c r="J95" s="139">
        <v>5171</v>
      </c>
      <c r="K95" s="140"/>
      <c r="L95" s="117" t="str">
        <f t="shared" si="11"/>
        <v>-5171()</v>
      </c>
      <c r="M95" s="196" t="s">
        <v>74</v>
      </c>
      <c r="N95" s="142" t="s">
        <v>365</v>
      </c>
      <c r="O95" s="122"/>
      <c r="P95" s="122"/>
      <c r="Q95" s="122"/>
      <c r="R95" s="123"/>
      <c r="S95" s="123">
        <v>44866</v>
      </c>
      <c r="T95" s="121">
        <v>44652</v>
      </c>
      <c r="U95" s="121">
        <v>44805</v>
      </c>
      <c r="V95" s="121">
        <v>45199</v>
      </c>
      <c r="W95" s="124">
        <f t="shared" si="12"/>
        <v>200000</v>
      </c>
      <c r="X95" s="153"/>
      <c r="Y95" s="146"/>
      <c r="Z95" s="127">
        <f t="shared" si="13"/>
        <v>0</v>
      </c>
      <c r="AA95" s="193"/>
      <c r="AB95" s="193"/>
      <c r="AC95" s="146"/>
      <c r="AD95" s="146"/>
      <c r="AE95" s="146"/>
      <c r="AF95" s="146"/>
      <c r="AG95" s="124">
        <f t="shared" si="10"/>
        <v>0</v>
      </c>
      <c r="AH95" s="121"/>
      <c r="AI95" s="146">
        <v>200000</v>
      </c>
      <c r="AJ95" s="146"/>
      <c r="AK95" s="127">
        <f t="shared" si="14"/>
        <v>200000</v>
      </c>
      <c r="AL95" s="146"/>
      <c r="AM95" s="146"/>
      <c r="AN95" s="172"/>
      <c r="AO95" s="217"/>
      <c r="AP95" s="218"/>
      <c r="AQ95" s="217"/>
      <c r="AR95" s="124">
        <f t="shared" si="15"/>
        <v>200000</v>
      </c>
      <c r="AS95" s="124">
        <f t="shared" si="16"/>
        <v>200000</v>
      </c>
      <c r="AT95" s="214" t="s">
        <v>366</v>
      </c>
      <c r="AU95" s="219"/>
      <c r="AV95" s="202"/>
      <c r="AW95" s="133"/>
      <c r="AX95" s="115"/>
      <c r="AY95" s="134">
        <v>44469</v>
      </c>
      <c r="AZ95" s="23"/>
      <c r="BA95" s="134"/>
      <c r="BB95" s="124">
        <f t="shared" si="17"/>
        <v>200000</v>
      </c>
    </row>
    <row r="96" spans="2:55" s="220" customFormat="1" ht="13.4" customHeight="1" x14ac:dyDescent="0.35">
      <c r="B96" s="318" t="s">
        <v>358</v>
      </c>
      <c r="C96" s="142" t="s">
        <v>363</v>
      </c>
      <c r="D96" s="136" t="s">
        <v>367</v>
      </c>
      <c r="E96" s="325">
        <v>7311</v>
      </c>
      <c r="F96" s="221" t="s">
        <v>234</v>
      </c>
      <c r="G96" s="175" t="s">
        <v>71</v>
      </c>
      <c r="H96" s="175" t="s">
        <v>15</v>
      </c>
      <c r="I96" s="139"/>
      <c r="J96" s="139">
        <v>5171</v>
      </c>
      <c r="K96" s="140"/>
      <c r="L96" s="176" t="str">
        <f t="shared" si="11"/>
        <v>-5171()</v>
      </c>
      <c r="M96" s="213" t="s">
        <v>74</v>
      </c>
      <c r="N96" s="142" t="s">
        <v>368</v>
      </c>
      <c r="O96" s="122"/>
      <c r="P96" s="122"/>
      <c r="Q96" s="222"/>
      <c r="R96" s="223"/>
      <c r="S96" s="223"/>
      <c r="T96" s="177"/>
      <c r="U96" s="177"/>
      <c r="V96" s="177">
        <v>44957</v>
      </c>
      <c r="W96" s="124">
        <f t="shared" si="12"/>
        <v>500000</v>
      </c>
      <c r="X96" s="146"/>
      <c r="Y96" s="153"/>
      <c r="Z96" s="192">
        <f t="shared" si="13"/>
        <v>0</v>
      </c>
      <c r="AA96" s="193"/>
      <c r="AB96" s="193"/>
      <c r="AC96" s="146"/>
      <c r="AD96" s="146"/>
      <c r="AE96" s="146"/>
      <c r="AF96" s="146"/>
      <c r="AG96" s="124">
        <f t="shared" si="10"/>
        <v>0</v>
      </c>
      <c r="AH96" s="177"/>
      <c r="AI96" s="146"/>
      <c r="AJ96" s="146">
        <v>500000</v>
      </c>
      <c r="AK96" s="192">
        <f t="shared" si="14"/>
        <v>500000</v>
      </c>
      <c r="AL96" s="146"/>
      <c r="AM96" s="146"/>
      <c r="AN96" s="172"/>
      <c r="AO96" s="217"/>
      <c r="AP96" s="218"/>
      <c r="AQ96" s="217"/>
      <c r="AR96" s="124">
        <f t="shared" si="15"/>
        <v>500000</v>
      </c>
      <c r="AS96" s="124">
        <f t="shared" si="16"/>
        <v>500000</v>
      </c>
      <c r="AT96" s="224" t="s">
        <v>369</v>
      </c>
      <c r="AU96" s="225"/>
      <c r="AV96" s="226"/>
      <c r="AW96" s="182"/>
      <c r="AX96" s="183"/>
      <c r="AY96" s="134">
        <v>44835</v>
      </c>
      <c r="AZ96" s="184"/>
      <c r="BA96" s="134"/>
      <c r="BB96" s="124">
        <f t="shared" si="17"/>
        <v>500000</v>
      </c>
    </row>
    <row r="97" spans="2:55" ht="13.4" customHeight="1" x14ac:dyDescent="0.35">
      <c r="B97" s="159" t="s">
        <v>358</v>
      </c>
      <c r="C97" s="142" t="s">
        <v>370</v>
      </c>
      <c r="D97" s="136" t="s">
        <v>371</v>
      </c>
      <c r="E97" s="325">
        <v>7312</v>
      </c>
      <c r="F97" s="189" t="s">
        <v>84</v>
      </c>
      <c r="G97" s="116" t="s">
        <v>71</v>
      </c>
      <c r="H97" s="116" t="s">
        <v>14</v>
      </c>
      <c r="I97" s="139"/>
      <c r="J97" s="139">
        <v>5196</v>
      </c>
      <c r="K97" s="140" t="s">
        <v>372</v>
      </c>
      <c r="L97" s="117" t="str">
        <f t="shared" si="11"/>
        <v>-5196(044)</v>
      </c>
      <c r="M97" s="196" t="s">
        <v>74</v>
      </c>
      <c r="N97" s="142" t="s">
        <v>373</v>
      </c>
      <c r="O97" s="122"/>
      <c r="P97" s="122"/>
      <c r="Q97" s="122" t="s">
        <v>87</v>
      </c>
      <c r="R97" s="123">
        <v>44768</v>
      </c>
      <c r="S97" s="123">
        <v>44893</v>
      </c>
      <c r="T97" s="121">
        <v>44649</v>
      </c>
      <c r="U97" s="121">
        <v>44837</v>
      </c>
      <c r="V97" s="121">
        <v>44957</v>
      </c>
      <c r="W97" s="124">
        <f t="shared" si="12"/>
        <v>450000</v>
      </c>
      <c r="X97" s="153"/>
      <c r="Y97" s="146"/>
      <c r="Z97" s="127">
        <f t="shared" si="13"/>
        <v>0</v>
      </c>
      <c r="AA97" s="193"/>
      <c r="AB97" s="193"/>
      <c r="AC97" s="146"/>
      <c r="AD97" s="146"/>
      <c r="AE97" s="146"/>
      <c r="AF97" s="146"/>
      <c r="AG97" s="124">
        <f t="shared" si="10"/>
        <v>0</v>
      </c>
      <c r="AH97" s="121"/>
      <c r="AI97" s="146">
        <v>450000</v>
      </c>
      <c r="AJ97" s="146"/>
      <c r="AK97" s="127">
        <f t="shared" si="14"/>
        <v>450000</v>
      </c>
      <c r="AL97" s="146"/>
      <c r="AM97" s="146"/>
      <c r="AN97" s="172"/>
      <c r="AO97" s="217"/>
      <c r="AP97" s="218"/>
      <c r="AQ97" s="217"/>
      <c r="AR97" s="124">
        <f t="shared" si="15"/>
        <v>450000</v>
      </c>
      <c r="AS97" s="124">
        <f t="shared" si="16"/>
        <v>450000</v>
      </c>
      <c r="AT97" s="214"/>
      <c r="AU97" s="219"/>
      <c r="AV97" s="202"/>
      <c r="AW97" s="133"/>
      <c r="AX97" s="115"/>
      <c r="AY97" s="134">
        <v>44835</v>
      </c>
      <c r="AZ97" s="23"/>
      <c r="BA97" s="134"/>
      <c r="BB97" s="124">
        <f t="shared" si="17"/>
        <v>450000</v>
      </c>
    </row>
    <row r="98" spans="2:55" ht="13.4" customHeight="1" x14ac:dyDescent="0.35">
      <c r="B98" s="159" t="s">
        <v>358</v>
      </c>
      <c r="C98" s="142" t="s">
        <v>374</v>
      </c>
      <c r="D98" s="136" t="s">
        <v>375</v>
      </c>
      <c r="E98" s="325">
        <v>6626</v>
      </c>
      <c r="F98" s="189" t="s">
        <v>89</v>
      </c>
      <c r="G98" s="116" t="s">
        <v>71</v>
      </c>
      <c r="H98" s="116" t="s">
        <v>15</v>
      </c>
      <c r="I98" s="139"/>
      <c r="J98" s="139">
        <v>5357</v>
      </c>
      <c r="K98" s="140" t="s">
        <v>180</v>
      </c>
      <c r="L98" s="117" t="str">
        <f t="shared" si="11"/>
        <v>-5357(011)</v>
      </c>
      <c r="M98" s="196" t="s">
        <v>74</v>
      </c>
      <c r="N98" s="142" t="s">
        <v>376</v>
      </c>
      <c r="O98" s="122"/>
      <c r="P98" s="122"/>
      <c r="Q98" s="122" t="s">
        <v>87</v>
      </c>
      <c r="R98" s="123">
        <v>44463</v>
      </c>
      <c r="S98" s="123">
        <v>45047</v>
      </c>
      <c r="T98" s="121">
        <v>43978</v>
      </c>
      <c r="U98" s="121">
        <v>44957</v>
      </c>
      <c r="V98" s="121">
        <v>44957</v>
      </c>
      <c r="W98" s="124">
        <f t="shared" si="12"/>
        <v>1202000</v>
      </c>
      <c r="X98" s="146"/>
      <c r="Y98" s="153"/>
      <c r="Z98" s="127">
        <f t="shared" si="13"/>
        <v>0</v>
      </c>
      <c r="AA98" s="193"/>
      <c r="AB98" s="193"/>
      <c r="AC98" s="146"/>
      <c r="AD98" s="146"/>
      <c r="AE98" s="146"/>
      <c r="AF98" s="146"/>
      <c r="AG98" s="124">
        <f t="shared" si="10"/>
        <v>0</v>
      </c>
      <c r="AH98" s="121"/>
      <c r="AI98" s="146"/>
      <c r="AJ98" s="146">
        <v>1202000</v>
      </c>
      <c r="AK98" s="127">
        <f t="shared" si="14"/>
        <v>1202000</v>
      </c>
      <c r="AL98" s="146"/>
      <c r="AM98" s="146"/>
      <c r="AN98" s="172"/>
      <c r="AO98" s="217"/>
      <c r="AP98" s="218"/>
      <c r="AQ98" s="217"/>
      <c r="AR98" s="124">
        <f t="shared" si="15"/>
        <v>1202000</v>
      </c>
      <c r="AS98" s="124">
        <f t="shared" si="16"/>
        <v>1202000</v>
      </c>
      <c r="AT98" s="214"/>
      <c r="AU98" s="219"/>
      <c r="AV98" s="202"/>
      <c r="AW98" s="133"/>
      <c r="AX98" s="115"/>
      <c r="AY98" s="134">
        <v>44835</v>
      </c>
      <c r="AZ98" s="23"/>
      <c r="BA98" s="134"/>
      <c r="BB98" s="124">
        <f t="shared" si="17"/>
        <v>1202000</v>
      </c>
    </row>
    <row r="99" spans="2:55" ht="13.4" customHeight="1" x14ac:dyDescent="0.35">
      <c r="B99" s="159" t="s">
        <v>358</v>
      </c>
      <c r="C99" s="142" t="s">
        <v>377</v>
      </c>
      <c r="D99" s="136" t="s">
        <v>378</v>
      </c>
      <c r="E99" s="325">
        <v>7314</v>
      </c>
      <c r="F99" s="189" t="s">
        <v>234</v>
      </c>
      <c r="G99" s="116" t="s">
        <v>71</v>
      </c>
      <c r="H99" s="116" t="s">
        <v>15</v>
      </c>
      <c r="I99" s="139" t="s">
        <v>166</v>
      </c>
      <c r="J99" s="139">
        <v>5299</v>
      </c>
      <c r="K99" s="140" t="s">
        <v>379</v>
      </c>
      <c r="L99" s="117" t="str">
        <f t="shared" si="11"/>
        <v>CML-5299(019)</v>
      </c>
      <c r="M99" s="196" t="s">
        <v>74</v>
      </c>
      <c r="N99" s="142" t="s">
        <v>380</v>
      </c>
      <c r="O99" s="122"/>
      <c r="P99" s="122"/>
      <c r="Q99" s="122" t="s">
        <v>87</v>
      </c>
      <c r="R99" s="123">
        <v>44883</v>
      </c>
      <c r="S99" s="123">
        <v>45061</v>
      </c>
      <c r="T99" s="121">
        <v>44810</v>
      </c>
      <c r="U99" s="121">
        <v>44957</v>
      </c>
      <c r="V99" s="121">
        <v>44957</v>
      </c>
      <c r="W99" s="124">
        <f t="shared" si="12"/>
        <v>345150</v>
      </c>
      <c r="X99" s="146"/>
      <c r="Y99" s="153"/>
      <c r="Z99" s="127">
        <f t="shared" si="13"/>
        <v>0</v>
      </c>
      <c r="AA99" s="193"/>
      <c r="AB99" s="193"/>
      <c r="AC99" s="146"/>
      <c r="AD99" s="146"/>
      <c r="AE99" s="146"/>
      <c r="AF99" s="146"/>
      <c r="AG99" s="124">
        <f t="shared" si="10"/>
        <v>0</v>
      </c>
      <c r="AH99" s="121"/>
      <c r="AI99" s="146"/>
      <c r="AJ99" s="146">
        <v>345150</v>
      </c>
      <c r="AK99" s="127">
        <f t="shared" si="14"/>
        <v>345150</v>
      </c>
      <c r="AL99" s="146"/>
      <c r="AM99" s="146"/>
      <c r="AN99" s="172"/>
      <c r="AO99" s="217"/>
      <c r="AP99" s="218"/>
      <c r="AQ99" s="217"/>
      <c r="AR99" s="124">
        <f t="shared" si="15"/>
        <v>345150</v>
      </c>
      <c r="AS99" s="124">
        <f t="shared" si="16"/>
        <v>345150</v>
      </c>
      <c r="AT99" s="214"/>
      <c r="AU99" s="219"/>
      <c r="AV99" s="202"/>
      <c r="AW99" s="133"/>
      <c r="AX99" s="115"/>
      <c r="AY99" s="134">
        <v>44835</v>
      </c>
      <c r="AZ99" s="23"/>
      <c r="BA99" s="134"/>
      <c r="BB99" s="124">
        <f t="shared" si="17"/>
        <v>345150</v>
      </c>
    </row>
    <row r="100" spans="2:55" ht="13.4" customHeight="1" x14ac:dyDescent="0.35">
      <c r="B100" s="159" t="s">
        <v>358</v>
      </c>
      <c r="C100" s="142" t="s">
        <v>377</v>
      </c>
      <c r="D100" s="136" t="s">
        <v>381</v>
      </c>
      <c r="E100" s="325">
        <v>7310</v>
      </c>
      <c r="F100" s="189" t="s">
        <v>89</v>
      </c>
      <c r="G100" s="116" t="s">
        <v>71</v>
      </c>
      <c r="H100" s="116" t="s">
        <v>15</v>
      </c>
      <c r="I100" s="139"/>
      <c r="J100" s="139">
        <v>5299</v>
      </c>
      <c r="K100" s="140" t="s">
        <v>382</v>
      </c>
      <c r="L100" s="117" t="str">
        <f t="shared" si="11"/>
        <v>-5299(018)</v>
      </c>
      <c r="M100" s="196" t="s">
        <v>74</v>
      </c>
      <c r="N100" s="142" t="s">
        <v>383</v>
      </c>
      <c r="O100" s="122"/>
      <c r="P100" s="122"/>
      <c r="Q100" s="122" t="s">
        <v>87</v>
      </c>
      <c r="R100" s="123">
        <v>44804</v>
      </c>
      <c r="S100" s="123">
        <v>45000</v>
      </c>
      <c r="T100" s="121">
        <v>44728</v>
      </c>
      <c r="U100" s="121">
        <v>44941</v>
      </c>
      <c r="V100" s="121">
        <v>44957</v>
      </c>
      <c r="W100" s="124">
        <f t="shared" si="12"/>
        <v>347000</v>
      </c>
      <c r="X100" s="146"/>
      <c r="Y100" s="153"/>
      <c r="Z100" s="127">
        <f t="shared" si="13"/>
        <v>0</v>
      </c>
      <c r="AA100" s="193"/>
      <c r="AB100" s="193"/>
      <c r="AC100" s="146"/>
      <c r="AD100" s="146"/>
      <c r="AE100" s="146"/>
      <c r="AF100" s="146"/>
      <c r="AG100" s="124">
        <f t="shared" si="10"/>
        <v>0</v>
      </c>
      <c r="AH100" s="121"/>
      <c r="AI100" s="146"/>
      <c r="AJ100" s="146">
        <v>347000</v>
      </c>
      <c r="AK100" s="127">
        <f t="shared" si="14"/>
        <v>347000</v>
      </c>
      <c r="AL100" s="146"/>
      <c r="AM100" s="146"/>
      <c r="AN100" s="172"/>
      <c r="AO100" s="217"/>
      <c r="AP100" s="218"/>
      <c r="AQ100" s="217"/>
      <c r="AR100" s="124">
        <f t="shared" si="15"/>
        <v>347000</v>
      </c>
      <c r="AS100" s="124">
        <f t="shared" si="16"/>
        <v>347000</v>
      </c>
      <c r="AT100" s="214"/>
      <c r="AU100" s="219"/>
      <c r="AV100" s="202"/>
      <c r="AW100" s="133"/>
      <c r="AX100" s="115"/>
      <c r="AY100" s="134">
        <v>44835</v>
      </c>
      <c r="AZ100" s="23"/>
      <c r="BA100" s="134"/>
      <c r="BB100" s="124">
        <f t="shared" si="17"/>
        <v>347000</v>
      </c>
    </row>
    <row r="101" spans="2:55" ht="13.4" customHeight="1" x14ac:dyDescent="0.35">
      <c r="B101" s="159" t="s">
        <v>358</v>
      </c>
      <c r="C101" s="142" t="s">
        <v>384</v>
      </c>
      <c r="D101" s="136" t="s">
        <v>385</v>
      </c>
      <c r="E101" s="325">
        <v>6671</v>
      </c>
      <c r="F101" s="189" t="s">
        <v>84</v>
      </c>
      <c r="G101" s="116" t="s">
        <v>71</v>
      </c>
      <c r="H101" s="116" t="s">
        <v>14</v>
      </c>
      <c r="I101" s="139"/>
      <c r="J101" s="139">
        <v>5390</v>
      </c>
      <c r="K101" s="140" t="s">
        <v>263</v>
      </c>
      <c r="L101" s="117" t="str">
        <f t="shared" si="11"/>
        <v>-5390(006)</v>
      </c>
      <c r="M101" s="196" t="s">
        <v>74</v>
      </c>
      <c r="N101" s="142" t="s">
        <v>386</v>
      </c>
      <c r="O101" s="122"/>
      <c r="P101" s="122"/>
      <c r="Q101" s="122" t="s">
        <v>87</v>
      </c>
      <c r="R101" s="123">
        <v>44813</v>
      </c>
      <c r="S101" s="123">
        <v>45131</v>
      </c>
      <c r="T101" s="121">
        <v>44782</v>
      </c>
      <c r="U101" s="121">
        <v>44926</v>
      </c>
      <c r="V101" s="121">
        <v>44957</v>
      </c>
      <c r="W101" s="124">
        <f t="shared" si="12"/>
        <v>201000</v>
      </c>
      <c r="X101" s="153"/>
      <c r="Y101" s="146"/>
      <c r="Z101" s="127">
        <f t="shared" si="13"/>
        <v>0</v>
      </c>
      <c r="AA101" s="193"/>
      <c r="AB101" s="193"/>
      <c r="AC101" s="146"/>
      <c r="AD101" s="146"/>
      <c r="AE101" s="146"/>
      <c r="AF101" s="146"/>
      <c r="AG101" s="124">
        <f t="shared" si="10"/>
        <v>0</v>
      </c>
      <c r="AH101" s="121"/>
      <c r="AI101" s="146">
        <v>201000</v>
      </c>
      <c r="AJ101" s="146"/>
      <c r="AK101" s="127">
        <f t="shared" si="14"/>
        <v>201000</v>
      </c>
      <c r="AL101" s="146"/>
      <c r="AM101" s="146"/>
      <c r="AN101" s="172"/>
      <c r="AO101" s="217"/>
      <c r="AP101" s="218"/>
      <c r="AQ101" s="217"/>
      <c r="AR101" s="124">
        <f t="shared" si="15"/>
        <v>201000</v>
      </c>
      <c r="AS101" s="124">
        <f t="shared" si="16"/>
        <v>201000</v>
      </c>
      <c r="AT101" s="214"/>
      <c r="AU101" s="219"/>
      <c r="AV101" s="202"/>
      <c r="AW101" s="133"/>
      <c r="AX101" s="115"/>
      <c r="AY101" s="134">
        <v>44835</v>
      </c>
      <c r="AZ101" s="23"/>
      <c r="BA101" s="134"/>
      <c r="BB101" s="124">
        <f t="shared" si="17"/>
        <v>201000</v>
      </c>
    </row>
    <row r="102" spans="2:55" ht="13.15" customHeight="1" x14ac:dyDescent="0.35">
      <c r="B102" s="159" t="s">
        <v>358</v>
      </c>
      <c r="C102" s="142" t="s">
        <v>387</v>
      </c>
      <c r="D102" s="136" t="s">
        <v>388</v>
      </c>
      <c r="E102" s="137">
        <v>7244</v>
      </c>
      <c r="F102" s="189" t="s">
        <v>70</v>
      </c>
      <c r="G102" s="152" t="s">
        <v>71</v>
      </c>
      <c r="H102" s="152" t="s">
        <v>14</v>
      </c>
      <c r="I102" s="139" t="s">
        <v>133</v>
      </c>
      <c r="J102" s="139">
        <v>5226</v>
      </c>
      <c r="K102" s="140" t="s">
        <v>192</v>
      </c>
      <c r="L102" s="117" t="str">
        <f t="shared" si="11"/>
        <v>STPL-5226(026)</v>
      </c>
      <c r="M102" s="141" t="s">
        <v>74</v>
      </c>
      <c r="N102" s="142" t="s">
        <v>389</v>
      </c>
      <c r="O102" s="142"/>
      <c r="P102" s="142"/>
      <c r="Q102" s="227" t="s">
        <v>390</v>
      </c>
      <c r="R102" s="228">
        <v>44817</v>
      </c>
      <c r="S102" s="145">
        <v>44873</v>
      </c>
      <c r="T102" s="134">
        <v>44501</v>
      </c>
      <c r="U102" s="134">
        <v>44804</v>
      </c>
      <c r="V102" s="121">
        <v>45199</v>
      </c>
      <c r="W102" s="124">
        <f t="shared" si="12"/>
        <v>385000</v>
      </c>
      <c r="X102" s="153"/>
      <c r="Y102" s="146"/>
      <c r="Z102" s="127">
        <f t="shared" si="13"/>
        <v>0</v>
      </c>
      <c r="AA102" s="147"/>
      <c r="AB102" s="146"/>
      <c r="AC102" s="146"/>
      <c r="AD102" s="146"/>
      <c r="AE102" s="146"/>
      <c r="AF102" s="146"/>
      <c r="AG102" s="124">
        <f t="shared" si="10"/>
        <v>0</v>
      </c>
      <c r="AH102" s="145"/>
      <c r="AI102" s="146">
        <v>385000</v>
      </c>
      <c r="AJ102" s="146"/>
      <c r="AK102" s="127">
        <f t="shared" si="14"/>
        <v>385000</v>
      </c>
      <c r="AL102" s="146"/>
      <c r="AM102" s="146"/>
      <c r="AN102" s="146"/>
      <c r="AO102" s="146"/>
      <c r="AP102" s="146"/>
      <c r="AQ102" s="146"/>
      <c r="AR102" s="124">
        <f t="shared" si="15"/>
        <v>385000</v>
      </c>
      <c r="AS102" s="124">
        <f t="shared" si="16"/>
        <v>385000</v>
      </c>
      <c r="AT102" s="218"/>
      <c r="AU102" s="149"/>
      <c r="AV102" s="150"/>
      <c r="AW102" s="151"/>
      <c r="AX102" s="115"/>
      <c r="AY102" s="134">
        <v>44469</v>
      </c>
      <c r="AZ102" s="23"/>
      <c r="BA102" s="134"/>
      <c r="BB102" s="124">
        <f t="shared" si="17"/>
        <v>385000</v>
      </c>
      <c r="BC102" s="23"/>
    </row>
    <row r="103" spans="2:55" ht="13.4" customHeight="1" x14ac:dyDescent="0.35">
      <c r="B103" s="159" t="s">
        <v>358</v>
      </c>
      <c r="C103" s="142" t="s">
        <v>387</v>
      </c>
      <c r="D103" s="136" t="s">
        <v>391</v>
      </c>
      <c r="E103" s="325">
        <v>6682</v>
      </c>
      <c r="F103" s="189" t="s">
        <v>89</v>
      </c>
      <c r="G103" s="116" t="s">
        <v>71</v>
      </c>
      <c r="H103" s="116" t="s">
        <v>15</v>
      </c>
      <c r="I103" s="139"/>
      <c r="J103" s="139">
        <v>5226</v>
      </c>
      <c r="K103" s="140" t="s">
        <v>392</v>
      </c>
      <c r="L103" s="117" t="str">
        <f t="shared" si="11"/>
        <v>-5226(023)</v>
      </c>
      <c r="M103" s="119" t="s">
        <v>74</v>
      </c>
      <c r="N103" s="189" t="s">
        <v>393</v>
      </c>
      <c r="O103" s="121"/>
      <c r="P103" s="121"/>
      <c r="Q103" s="122" t="s">
        <v>87</v>
      </c>
      <c r="R103" s="145">
        <v>44439</v>
      </c>
      <c r="S103" s="145">
        <v>45118</v>
      </c>
      <c r="T103" s="121">
        <v>43348</v>
      </c>
      <c r="U103" s="121">
        <v>44957</v>
      </c>
      <c r="V103" s="121">
        <v>44957</v>
      </c>
      <c r="W103" s="124">
        <f t="shared" si="12"/>
        <v>792000</v>
      </c>
      <c r="X103" s="146"/>
      <c r="Y103" s="153"/>
      <c r="Z103" s="127">
        <f t="shared" si="13"/>
        <v>0</v>
      </c>
      <c r="AA103" s="128"/>
      <c r="AB103" s="128"/>
      <c r="AC103" s="146"/>
      <c r="AD103" s="146"/>
      <c r="AE103" s="146"/>
      <c r="AF103" s="146"/>
      <c r="AG103" s="124">
        <f t="shared" si="10"/>
        <v>0</v>
      </c>
      <c r="AH103" s="121"/>
      <c r="AI103" s="172"/>
      <c r="AJ103" s="172">
        <v>792000</v>
      </c>
      <c r="AK103" s="127">
        <f t="shared" si="14"/>
        <v>792000</v>
      </c>
      <c r="AL103" s="172"/>
      <c r="AM103" s="172"/>
      <c r="AN103" s="172"/>
      <c r="AO103" s="229"/>
      <c r="AP103" s="229"/>
      <c r="AQ103" s="229"/>
      <c r="AR103" s="124">
        <f t="shared" si="15"/>
        <v>792000</v>
      </c>
      <c r="AS103" s="124">
        <f t="shared" si="16"/>
        <v>792000</v>
      </c>
      <c r="AT103" s="214"/>
      <c r="AU103" s="219"/>
      <c r="AV103" s="202"/>
      <c r="AW103" s="133"/>
      <c r="AX103" s="115"/>
      <c r="AY103" s="134">
        <v>44835</v>
      </c>
      <c r="AZ103" s="23"/>
      <c r="BA103" s="134"/>
      <c r="BB103" s="124">
        <f t="shared" si="17"/>
        <v>792000</v>
      </c>
      <c r="BC103" s="23"/>
    </row>
    <row r="104" spans="2:55" s="220" customFormat="1" ht="13.4" customHeight="1" x14ac:dyDescent="0.35">
      <c r="B104" s="318" t="s">
        <v>358</v>
      </c>
      <c r="C104" s="142" t="s">
        <v>394</v>
      </c>
      <c r="D104" s="136" t="s">
        <v>395</v>
      </c>
      <c r="E104" s="325">
        <v>4246</v>
      </c>
      <c r="F104" s="221" t="s">
        <v>89</v>
      </c>
      <c r="G104" s="175" t="s">
        <v>71</v>
      </c>
      <c r="H104" s="175" t="s">
        <v>15</v>
      </c>
      <c r="I104" s="139"/>
      <c r="J104" s="139">
        <v>5267</v>
      </c>
      <c r="K104" s="140"/>
      <c r="L104" s="176" t="str">
        <f t="shared" si="11"/>
        <v>-5267()</v>
      </c>
      <c r="M104" s="230" t="s">
        <v>74</v>
      </c>
      <c r="N104" s="221" t="s">
        <v>396</v>
      </c>
      <c r="O104" s="121"/>
      <c r="P104" s="121"/>
      <c r="Q104" s="222"/>
      <c r="R104" s="145"/>
      <c r="S104" s="145"/>
      <c r="T104" s="177"/>
      <c r="U104" s="177"/>
      <c r="V104" s="177">
        <v>44957</v>
      </c>
      <c r="W104" s="124">
        <f t="shared" si="12"/>
        <v>1000000</v>
      </c>
      <c r="X104" s="146"/>
      <c r="Y104" s="153"/>
      <c r="Z104" s="192">
        <f t="shared" si="13"/>
        <v>0</v>
      </c>
      <c r="AA104" s="193"/>
      <c r="AB104" s="193"/>
      <c r="AC104" s="146"/>
      <c r="AD104" s="146"/>
      <c r="AE104" s="146"/>
      <c r="AF104" s="146"/>
      <c r="AG104" s="124">
        <f t="shared" si="10"/>
        <v>0</v>
      </c>
      <c r="AH104" s="177"/>
      <c r="AI104" s="172"/>
      <c r="AJ104" s="172">
        <v>1000000</v>
      </c>
      <c r="AK104" s="192">
        <f t="shared" si="14"/>
        <v>1000000</v>
      </c>
      <c r="AL104" s="172"/>
      <c r="AM104" s="172"/>
      <c r="AN104" s="172"/>
      <c r="AO104" s="229"/>
      <c r="AP104" s="229"/>
      <c r="AQ104" s="229"/>
      <c r="AR104" s="124">
        <f t="shared" si="15"/>
        <v>1000000</v>
      </c>
      <c r="AS104" s="124">
        <f t="shared" si="16"/>
        <v>1000000</v>
      </c>
      <c r="AT104" s="224" t="s">
        <v>397</v>
      </c>
      <c r="AU104" s="225"/>
      <c r="AV104" s="226"/>
      <c r="AW104" s="182"/>
      <c r="AX104" s="183"/>
      <c r="AY104" s="134">
        <v>44835</v>
      </c>
      <c r="AZ104" s="184"/>
      <c r="BA104" s="134"/>
      <c r="BB104" s="124">
        <f t="shared" si="17"/>
        <v>1000000</v>
      </c>
      <c r="BC104" s="184"/>
    </row>
    <row r="105" spans="2:55" ht="13.4" customHeight="1" x14ac:dyDescent="0.35">
      <c r="B105" s="159" t="s">
        <v>358</v>
      </c>
      <c r="C105" s="142" t="s">
        <v>398</v>
      </c>
      <c r="D105" s="136" t="s">
        <v>399</v>
      </c>
      <c r="E105" s="325">
        <v>6022</v>
      </c>
      <c r="F105" s="189" t="s">
        <v>400</v>
      </c>
      <c r="G105" s="116" t="s">
        <v>124</v>
      </c>
      <c r="H105" s="116" t="s">
        <v>14</v>
      </c>
      <c r="I105" s="139" t="s">
        <v>133</v>
      </c>
      <c r="J105" s="139">
        <v>6216</v>
      </c>
      <c r="K105" s="140" t="s">
        <v>401</v>
      </c>
      <c r="L105" s="117" t="str">
        <f t="shared" si="11"/>
        <v>STPL-6216(003)</v>
      </c>
      <c r="M105" s="119" t="s">
        <v>74</v>
      </c>
      <c r="N105" s="189" t="s">
        <v>402</v>
      </c>
      <c r="O105" s="121"/>
      <c r="P105" s="121"/>
      <c r="Q105" s="122"/>
      <c r="R105" s="145"/>
      <c r="S105" s="145">
        <v>45135</v>
      </c>
      <c r="T105" s="121">
        <v>42499</v>
      </c>
      <c r="U105" s="121">
        <v>44957</v>
      </c>
      <c r="V105" s="121">
        <v>44957</v>
      </c>
      <c r="W105" s="124">
        <f t="shared" si="12"/>
        <v>1000000</v>
      </c>
      <c r="X105" s="153"/>
      <c r="Y105" s="146"/>
      <c r="Z105" s="127">
        <f t="shared" si="13"/>
        <v>0</v>
      </c>
      <c r="AA105" s="128"/>
      <c r="AB105" s="128"/>
      <c r="AC105" s="146"/>
      <c r="AD105" s="146"/>
      <c r="AE105" s="146"/>
      <c r="AF105" s="146"/>
      <c r="AG105" s="124">
        <f t="shared" si="10"/>
        <v>0</v>
      </c>
      <c r="AH105" s="121"/>
      <c r="AI105" s="172">
        <v>1000000</v>
      </c>
      <c r="AJ105" s="172"/>
      <c r="AK105" s="127">
        <f t="shared" si="14"/>
        <v>1000000</v>
      </c>
      <c r="AL105" s="172"/>
      <c r="AM105" s="172"/>
      <c r="AN105" s="172"/>
      <c r="AO105" s="229"/>
      <c r="AP105" s="229"/>
      <c r="AQ105" s="229"/>
      <c r="AR105" s="124">
        <f t="shared" si="15"/>
        <v>1000000</v>
      </c>
      <c r="AS105" s="124">
        <f t="shared" si="16"/>
        <v>1000000</v>
      </c>
      <c r="AT105" s="214"/>
      <c r="AU105" s="219"/>
      <c r="AV105" s="202"/>
      <c r="AW105" s="133"/>
      <c r="AX105" s="115"/>
      <c r="AY105" s="134">
        <v>44835</v>
      </c>
      <c r="AZ105" s="23"/>
      <c r="BA105" s="134"/>
      <c r="BB105" s="124">
        <f t="shared" si="17"/>
        <v>1000000</v>
      </c>
      <c r="BC105" s="23"/>
    </row>
    <row r="106" spans="2:55" ht="13.4" customHeight="1" x14ac:dyDescent="0.35">
      <c r="B106" s="159" t="s">
        <v>358</v>
      </c>
      <c r="C106" s="142" t="s">
        <v>403</v>
      </c>
      <c r="D106" s="136" t="s">
        <v>404</v>
      </c>
      <c r="E106" s="325">
        <v>6845</v>
      </c>
      <c r="F106" s="189" t="s">
        <v>405</v>
      </c>
      <c r="G106" s="211" t="s">
        <v>19</v>
      </c>
      <c r="H106" s="211" t="s">
        <v>351</v>
      </c>
      <c r="I106" s="139"/>
      <c r="J106" s="139">
        <v>6419</v>
      </c>
      <c r="K106" s="140"/>
      <c r="L106" s="117" t="str">
        <f t="shared" si="11"/>
        <v>-6419()</v>
      </c>
      <c r="M106" s="119" t="s">
        <v>74</v>
      </c>
      <c r="N106" s="142" t="s">
        <v>406</v>
      </c>
      <c r="O106" s="121" t="s">
        <v>407</v>
      </c>
      <c r="P106" s="121">
        <v>44957</v>
      </c>
      <c r="Q106" s="122" t="s">
        <v>87</v>
      </c>
      <c r="R106" s="145">
        <v>44013</v>
      </c>
      <c r="S106" s="145">
        <v>45076</v>
      </c>
      <c r="T106" s="121"/>
      <c r="U106" s="121">
        <v>44985</v>
      </c>
      <c r="V106" s="121">
        <v>44957</v>
      </c>
      <c r="W106" s="124">
        <f t="shared" si="12"/>
        <v>7900000</v>
      </c>
      <c r="X106" s="146"/>
      <c r="Y106" s="146"/>
      <c r="Z106" s="127">
        <f t="shared" si="13"/>
        <v>0</v>
      </c>
      <c r="AA106" s="128"/>
      <c r="AB106" s="128"/>
      <c r="AC106" s="155"/>
      <c r="AD106" s="146"/>
      <c r="AE106" s="146"/>
      <c r="AF106" s="146"/>
      <c r="AG106" s="124">
        <f t="shared" si="10"/>
        <v>0</v>
      </c>
      <c r="AH106" s="121"/>
      <c r="AI106" s="172"/>
      <c r="AJ106" s="172"/>
      <c r="AK106" s="127">
        <f t="shared" si="14"/>
        <v>0</v>
      </c>
      <c r="AL106" s="172"/>
      <c r="AM106" s="172"/>
      <c r="AN106" s="172">
        <v>7900000</v>
      </c>
      <c r="AO106" s="229"/>
      <c r="AP106" s="229"/>
      <c r="AQ106" s="229"/>
      <c r="AR106" s="124">
        <f t="shared" si="15"/>
        <v>7900000</v>
      </c>
      <c r="AS106" s="124">
        <f t="shared" si="16"/>
        <v>7900000</v>
      </c>
      <c r="AT106" s="214"/>
      <c r="AU106" s="219"/>
      <c r="AV106" s="202"/>
      <c r="AW106" s="133"/>
      <c r="AX106" s="115"/>
      <c r="AY106" s="134">
        <v>44799</v>
      </c>
      <c r="AZ106" s="23"/>
      <c r="BA106" s="134"/>
      <c r="BB106" s="124">
        <f t="shared" si="17"/>
        <v>7900000</v>
      </c>
      <c r="BC106" s="23"/>
    </row>
    <row r="107" spans="2:55" ht="13.4" customHeight="1" x14ac:dyDescent="0.35">
      <c r="B107" s="159" t="s">
        <v>358</v>
      </c>
      <c r="C107" s="142" t="s">
        <v>403</v>
      </c>
      <c r="D107" s="136" t="s">
        <v>404</v>
      </c>
      <c r="E107" s="325">
        <v>6845</v>
      </c>
      <c r="F107" s="189" t="s">
        <v>408</v>
      </c>
      <c r="G107" s="211" t="s">
        <v>19</v>
      </c>
      <c r="H107" s="211" t="s">
        <v>351</v>
      </c>
      <c r="I107" s="139"/>
      <c r="J107" s="139">
        <v>6419</v>
      </c>
      <c r="K107" s="140"/>
      <c r="L107" s="117" t="str">
        <f t="shared" si="11"/>
        <v>-6419()</v>
      </c>
      <c r="M107" s="119" t="s">
        <v>74</v>
      </c>
      <c r="N107" s="142" t="s">
        <v>406</v>
      </c>
      <c r="O107" s="121" t="s">
        <v>407</v>
      </c>
      <c r="P107" s="121">
        <v>44957</v>
      </c>
      <c r="Q107" s="122" t="s">
        <v>87</v>
      </c>
      <c r="R107" s="145">
        <v>44013</v>
      </c>
      <c r="S107" s="145">
        <v>45076</v>
      </c>
      <c r="T107" s="121"/>
      <c r="U107" s="121">
        <v>44985</v>
      </c>
      <c r="V107" s="121">
        <v>44957</v>
      </c>
      <c r="W107" s="124">
        <f t="shared" si="12"/>
        <v>1412000</v>
      </c>
      <c r="X107" s="146"/>
      <c r="Y107" s="146"/>
      <c r="Z107" s="127">
        <f t="shared" si="13"/>
        <v>0</v>
      </c>
      <c r="AA107" s="128"/>
      <c r="AB107" s="128"/>
      <c r="AC107" s="155"/>
      <c r="AD107" s="146"/>
      <c r="AE107" s="146"/>
      <c r="AF107" s="146"/>
      <c r="AG107" s="124">
        <f t="shared" si="10"/>
        <v>0</v>
      </c>
      <c r="AH107" s="121"/>
      <c r="AI107" s="172"/>
      <c r="AJ107" s="172"/>
      <c r="AK107" s="127">
        <f t="shared" si="14"/>
        <v>0</v>
      </c>
      <c r="AL107" s="172"/>
      <c r="AM107" s="172"/>
      <c r="AN107" s="172">
        <v>1412000</v>
      </c>
      <c r="AO107" s="229"/>
      <c r="AP107" s="229"/>
      <c r="AQ107" s="229"/>
      <c r="AR107" s="124">
        <f t="shared" si="15"/>
        <v>1412000</v>
      </c>
      <c r="AS107" s="124">
        <f t="shared" si="16"/>
        <v>1412000</v>
      </c>
      <c r="AT107" s="214"/>
      <c r="AU107" s="219"/>
      <c r="AV107" s="202"/>
      <c r="AW107" s="133"/>
      <c r="AX107" s="115"/>
      <c r="AY107" s="134">
        <v>44803</v>
      </c>
      <c r="AZ107" s="23"/>
      <c r="BA107" s="134"/>
      <c r="BB107" s="124">
        <f t="shared" si="17"/>
        <v>1412000</v>
      </c>
      <c r="BC107" s="23"/>
    </row>
    <row r="108" spans="2:55" ht="13.4" customHeight="1" x14ac:dyDescent="0.35">
      <c r="B108" s="159" t="s">
        <v>358</v>
      </c>
      <c r="C108" s="142" t="s">
        <v>403</v>
      </c>
      <c r="D108" s="136" t="s">
        <v>409</v>
      </c>
      <c r="E108" s="325">
        <v>4919</v>
      </c>
      <c r="F108" s="189" t="s">
        <v>289</v>
      </c>
      <c r="G108" s="116" t="s">
        <v>290</v>
      </c>
      <c r="H108" s="116" t="s">
        <v>14</v>
      </c>
      <c r="I108" s="139"/>
      <c r="J108" s="139">
        <v>6419</v>
      </c>
      <c r="K108" s="140"/>
      <c r="L108" s="117" t="str">
        <f t="shared" si="11"/>
        <v>-6419()</v>
      </c>
      <c r="M108" s="196" t="s">
        <v>74</v>
      </c>
      <c r="N108" s="142" t="s">
        <v>410</v>
      </c>
      <c r="O108" s="122"/>
      <c r="P108" s="122"/>
      <c r="Q108" s="122" t="s">
        <v>87</v>
      </c>
      <c r="R108" s="123">
        <v>44865</v>
      </c>
      <c r="S108" s="123">
        <v>45076</v>
      </c>
      <c r="T108" s="121"/>
      <c r="U108" s="121">
        <v>44957</v>
      </c>
      <c r="V108" s="121">
        <v>44957</v>
      </c>
      <c r="W108" s="124">
        <f t="shared" si="12"/>
        <v>1500000</v>
      </c>
      <c r="X108" s="153"/>
      <c r="Y108" s="146"/>
      <c r="Z108" s="127">
        <f t="shared" si="13"/>
        <v>0</v>
      </c>
      <c r="AA108" s="193"/>
      <c r="AB108" s="193"/>
      <c r="AC108" s="146"/>
      <c r="AD108" s="146"/>
      <c r="AE108" s="146"/>
      <c r="AF108" s="146"/>
      <c r="AG108" s="124">
        <f t="shared" si="10"/>
        <v>0</v>
      </c>
      <c r="AH108" s="121"/>
      <c r="AI108" s="146">
        <v>1500000</v>
      </c>
      <c r="AJ108" s="146"/>
      <c r="AK108" s="127">
        <f t="shared" si="14"/>
        <v>1500000</v>
      </c>
      <c r="AL108" s="146"/>
      <c r="AM108" s="146"/>
      <c r="AN108" s="172"/>
      <c r="AO108" s="217"/>
      <c r="AP108" s="218"/>
      <c r="AQ108" s="217"/>
      <c r="AR108" s="124">
        <f t="shared" si="15"/>
        <v>1500000</v>
      </c>
      <c r="AS108" s="124">
        <f t="shared" si="16"/>
        <v>1500000</v>
      </c>
      <c r="AT108" s="214" t="s">
        <v>411</v>
      </c>
      <c r="AU108" s="219"/>
      <c r="AV108" s="202"/>
      <c r="AW108" s="133"/>
      <c r="AX108" s="115"/>
      <c r="AY108" s="134">
        <v>44835</v>
      </c>
      <c r="AZ108" s="23"/>
      <c r="BA108" s="134"/>
      <c r="BB108" s="124">
        <f t="shared" si="17"/>
        <v>1500000</v>
      </c>
    </row>
    <row r="109" spans="2:55" ht="13.15" customHeight="1" x14ac:dyDescent="0.35">
      <c r="B109" s="159" t="s">
        <v>358</v>
      </c>
      <c r="C109" s="142" t="s">
        <v>412</v>
      </c>
      <c r="D109" s="136" t="s">
        <v>413</v>
      </c>
      <c r="E109" s="137">
        <v>4697</v>
      </c>
      <c r="F109" s="189" t="s">
        <v>414</v>
      </c>
      <c r="G109" s="154" t="s">
        <v>19</v>
      </c>
      <c r="H109" s="154" t="s">
        <v>351</v>
      </c>
      <c r="I109" s="139"/>
      <c r="J109" s="139">
        <v>5177</v>
      </c>
      <c r="K109" s="140"/>
      <c r="L109" s="117" t="str">
        <f t="shared" si="11"/>
        <v>-5177()</v>
      </c>
      <c r="M109" s="141" t="s">
        <v>415</v>
      </c>
      <c r="N109" s="142" t="s">
        <v>416</v>
      </c>
      <c r="O109" s="121"/>
      <c r="P109" s="121"/>
      <c r="Q109" s="122" t="s">
        <v>87</v>
      </c>
      <c r="R109" s="145">
        <v>44835</v>
      </c>
      <c r="S109" s="145"/>
      <c r="T109" s="134"/>
      <c r="U109" s="134">
        <v>44985</v>
      </c>
      <c r="V109" s="121">
        <v>44957</v>
      </c>
      <c r="W109" s="124">
        <f t="shared" si="12"/>
        <v>5000000</v>
      </c>
      <c r="X109" s="146"/>
      <c r="Y109" s="146"/>
      <c r="Z109" s="127">
        <f t="shared" si="13"/>
        <v>0</v>
      </c>
      <c r="AA109" s="147"/>
      <c r="AB109" s="146"/>
      <c r="AC109" s="155"/>
      <c r="AD109" s="146"/>
      <c r="AE109" s="146"/>
      <c r="AF109" s="146"/>
      <c r="AG109" s="124">
        <f t="shared" si="10"/>
        <v>0</v>
      </c>
      <c r="AH109" s="145"/>
      <c r="AI109" s="146"/>
      <c r="AJ109" s="146"/>
      <c r="AK109" s="127">
        <f t="shared" si="14"/>
        <v>0</v>
      </c>
      <c r="AL109" s="146"/>
      <c r="AM109" s="146"/>
      <c r="AN109" s="146">
        <v>5000000</v>
      </c>
      <c r="AO109" s="146"/>
      <c r="AP109" s="146"/>
      <c r="AQ109" s="146"/>
      <c r="AR109" s="124">
        <f t="shared" si="15"/>
        <v>5000000</v>
      </c>
      <c r="AS109" s="124">
        <f t="shared" si="16"/>
        <v>5000000</v>
      </c>
      <c r="AT109" s="169"/>
      <c r="AU109" s="149"/>
      <c r="AV109" s="150"/>
      <c r="AW109" s="151"/>
      <c r="AX109" s="115"/>
      <c r="AY109" s="134">
        <v>44796</v>
      </c>
      <c r="AZ109" s="23"/>
      <c r="BA109" s="231" t="s">
        <v>417</v>
      </c>
      <c r="BB109" s="124">
        <f t="shared" si="17"/>
        <v>5000000</v>
      </c>
      <c r="BC109" s="23"/>
    </row>
    <row r="110" spans="2:55" ht="13.15" customHeight="1" x14ac:dyDescent="0.35">
      <c r="B110" s="159" t="s">
        <v>418</v>
      </c>
      <c r="C110" s="142" t="s">
        <v>419</v>
      </c>
      <c r="D110" s="136" t="s">
        <v>420</v>
      </c>
      <c r="E110" s="137">
        <v>7318</v>
      </c>
      <c r="F110" s="189" t="s">
        <v>84</v>
      </c>
      <c r="G110" s="152" t="s">
        <v>71</v>
      </c>
      <c r="H110" s="152" t="s">
        <v>14</v>
      </c>
      <c r="I110" s="139" t="s">
        <v>133</v>
      </c>
      <c r="J110" s="139">
        <v>5306</v>
      </c>
      <c r="K110" s="140" t="s">
        <v>235</v>
      </c>
      <c r="L110" s="117" t="str">
        <f t="shared" si="11"/>
        <v>STPL-5306(033)</v>
      </c>
      <c r="M110" s="141" t="s">
        <v>129</v>
      </c>
      <c r="N110" s="142" t="s">
        <v>421</v>
      </c>
      <c r="O110" s="121"/>
      <c r="P110" s="121"/>
      <c r="Q110" s="143"/>
      <c r="R110" s="145"/>
      <c r="S110" s="145"/>
      <c r="T110" s="134">
        <v>44673</v>
      </c>
      <c r="U110" s="134">
        <v>44865</v>
      </c>
      <c r="V110" s="121">
        <v>44957</v>
      </c>
      <c r="W110" s="124">
        <f t="shared" si="12"/>
        <v>550000</v>
      </c>
      <c r="X110" s="153"/>
      <c r="Y110" s="146"/>
      <c r="Z110" s="127">
        <f t="shared" si="13"/>
        <v>0</v>
      </c>
      <c r="AA110" s="147"/>
      <c r="AB110" s="146"/>
      <c r="AC110" s="146"/>
      <c r="AD110" s="146"/>
      <c r="AE110" s="146"/>
      <c r="AF110" s="146"/>
      <c r="AG110" s="124">
        <f t="shared" si="10"/>
        <v>0</v>
      </c>
      <c r="AH110" s="145"/>
      <c r="AI110" s="146">
        <v>550000</v>
      </c>
      <c r="AJ110" s="146"/>
      <c r="AK110" s="127">
        <f t="shared" si="14"/>
        <v>550000</v>
      </c>
      <c r="AL110" s="146"/>
      <c r="AM110" s="146"/>
      <c r="AN110" s="146"/>
      <c r="AO110" s="146"/>
      <c r="AP110" s="146"/>
      <c r="AQ110" s="146"/>
      <c r="AR110" s="124">
        <f t="shared" si="15"/>
        <v>550000</v>
      </c>
      <c r="AS110" s="124">
        <f t="shared" si="16"/>
        <v>550000</v>
      </c>
      <c r="AT110" s="169" t="s">
        <v>422</v>
      </c>
      <c r="AU110" s="149"/>
      <c r="AV110" s="150"/>
      <c r="AW110" s="151"/>
      <c r="AX110" s="115"/>
      <c r="AY110" s="134">
        <v>44835</v>
      </c>
      <c r="AZ110" s="23"/>
      <c r="BA110" s="134"/>
      <c r="BB110" s="124">
        <f t="shared" si="17"/>
        <v>550000</v>
      </c>
      <c r="BC110" s="23"/>
    </row>
    <row r="111" spans="2:55" ht="13.15" customHeight="1" x14ac:dyDescent="0.35">
      <c r="B111" s="318" t="s">
        <v>418</v>
      </c>
      <c r="C111" s="142" t="s">
        <v>423</v>
      </c>
      <c r="D111" s="136" t="s">
        <v>424</v>
      </c>
      <c r="E111" s="137">
        <v>7087</v>
      </c>
      <c r="F111" s="323" t="s">
        <v>165</v>
      </c>
      <c r="G111" s="152" t="s">
        <v>71</v>
      </c>
      <c r="H111" s="152" t="s">
        <v>15</v>
      </c>
      <c r="I111" s="139" t="s">
        <v>166</v>
      </c>
      <c r="J111" s="139">
        <v>5318</v>
      </c>
      <c r="K111" s="140" t="s">
        <v>235</v>
      </c>
      <c r="L111" s="117" t="str">
        <f t="shared" si="11"/>
        <v>CML-5318(033)</v>
      </c>
      <c r="M111" s="141" t="s">
        <v>74</v>
      </c>
      <c r="N111" s="142" t="s">
        <v>425</v>
      </c>
      <c r="O111" s="121"/>
      <c r="P111" s="121"/>
      <c r="Q111" s="143"/>
      <c r="R111" s="145"/>
      <c r="S111" s="145">
        <v>44895</v>
      </c>
      <c r="T111" s="134">
        <v>44460</v>
      </c>
      <c r="U111" s="134">
        <v>44865</v>
      </c>
      <c r="V111" s="121">
        <v>44957</v>
      </c>
      <c r="W111" s="124">
        <f t="shared" si="12"/>
        <v>1000000</v>
      </c>
      <c r="X111" s="146"/>
      <c r="Y111" s="153"/>
      <c r="Z111" s="127">
        <f t="shared" si="13"/>
        <v>0</v>
      </c>
      <c r="AA111" s="147"/>
      <c r="AB111" s="146"/>
      <c r="AC111" s="146"/>
      <c r="AD111" s="146"/>
      <c r="AE111" s="146"/>
      <c r="AF111" s="146"/>
      <c r="AG111" s="124">
        <f t="shared" si="10"/>
        <v>0</v>
      </c>
      <c r="AH111" s="145"/>
      <c r="AI111" s="146"/>
      <c r="AJ111" s="146">
        <v>1000000</v>
      </c>
      <c r="AK111" s="127">
        <f t="shared" si="14"/>
        <v>1000000</v>
      </c>
      <c r="AL111" s="146"/>
      <c r="AM111" s="146"/>
      <c r="AN111" s="146"/>
      <c r="AO111" s="146"/>
      <c r="AP111" s="146"/>
      <c r="AQ111" s="146"/>
      <c r="AR111" s="124">
        <f t="shared" si="15"/>
        <v>1000000</v>
      </c>
      <c r="AS111" s="124">
        <f t="shared" si="16"/>
        <v>1000000</v>
      </c>
      <c r="AT111" s="169" t="s">
        <v>426</v>
      </c>
      <c r="AU111" s="149"/>
      <c r="AV111" s="150"/>
      <c r="AW111" s="151"/>
      <c r="AX111" s="115"/>
      <c r="AY111" s="134">
        <v>44469</v>
      </c>
      <c r="AZ111" s="23"/>
      <c r="BA111" s="134"/>
      <c r="BB111" s="124">
        <f t="shared" si="17"/>
        <v>1000000</v>
      </c>
      <c r="BC111" s="23"/>
    </row>
    <row r="112" spans="2:55" ht="13.15" customHeight="1" x14ac:dyDescent="0.35">
      <c r="B112" s="318" t="s">
        <v>418</v>
      </c>
      <c r="C112" s="142" t="s">
        <v>427</v>
      </c>
      <c r="D112" s="136" t="s">
        <v>428</v>
      </c>
      <c r="E112" s="137">
        <v>6638</v>
      </c>
      <c r="F112" s="189" t="s">
        <v>89</v>
      </c>
      <c r="G112" s="152" t="s">
        <v>71</v>
      </c>
      <c r="H112" s="152" t="s">
        <v>15</v>
      </c>
      <c r="I112" s="139" t="s">
        <v>166</v>
      </c>
      <c r="J112" s="139">
        <v>5067</v>
      </c>
      <c r="K112" s="140" t="s">
        <v>429</v>
      </c>
      <c r="L112" s="117" t="str">
        <f t="shared" si="11"/>
        <v>CML-5067(021)</v>
      </c>
      <c r="M112" s="141" t="s">
        <v>74</v>
      </c>
      <c r="N112" s="142" t="s">
        <v>430</v>
      </c>
      <c r="O112" s="121"/>
      <c r="P112" s="121"/>
      <c r="Q112" s="122" t="s">
        <v>431</v>
      </c>
      <c r="R112" s="145">
        <v>44742</v>
      </c>
      <c r="S112" s="145">
        <v>45047</v>
      </c>
      <c r="T112" s="134"/>
      <c r="U112" s="134">
        <v>44957</v>
      </c>
      <c r="V112" s="121">
        <v>44957</v>
      </c>
      <c r="W112" s="124">
        <f t="shared" si="12"/>
        <v>2432000</v>
      </c>
      <c r="X112" s="146"/>
      <c r="Y112" s="153"/>
      <c r="Z112" s="127">
        <f t="shared" si="13"/>
        <v>0</v>
      </c>
      <c r="AA112" s="147"/>
      <c r="AB112" s="146"/>
      <c r="AC112" s="146"/>
      <c r="AD112" s="146"/>
      <c r="AE112" s="146"/>
      <c r="AF112" s="146"/>
      <c r="AG112" s="124">
        <f t="shared" si="10"/>
        <v>0</v>
      </c>
      <c r="AH112" s="145"/>
      <c r="AI112" s="146"/>
      <c r="AJ112" s="146">
        <v>2432000</v>
      </c>
      <c r="AK112" s="127">
        <f t="shared" si="14"/>
        <v>2432000</v>
      </c>
      <c r="AL112" s="146"/>
      <c r="AM112" s="146"/>
      <c r="AN112" s="146"/>
      <c r="AO112" s="146"/>
      <c r="AP112" s="146"/>
      <c r="AQ112" s="146"/>
      <c r="AR112" s="124">
        <f t="shared" si="15"/>
        <v>2432000</v>
      </c>
      <c r="AS112" s="124">
        <f t="shared" si="16"/>
        <v>2432000</v>
      </c>
      <c r="AT112" s="169"/>
      <c r="AU112" s="149"/>
      <c r="AV112" s="150"/>
      <c r="AW112" s="151"/>
      <c r="AX112" s="115"/>
      <c r="AY112" s="134">
        <v>44835</v>
      </c>
      <c r="AZ112" s="23"/>
      <c r="BA112" s="134"/>
      <c r="BB112" s="124">
        <f t="shared" si="17"/>
        <v>2432000</v>
      </c>
      <c r="BC112" s="23"/>
    </row>
    <row r="113" spans="2:55" ht="13.15" customHeight="1" x14ac:dyDescent="0.35">
      <c r="B113" s="318" t="s">
        <v>418</v>
      </c>
      <c r="C113" s="142" t="s">
        <v>427</v>
      </c>
      <c r="D113" s="136" t="s">
        <v>428</v>
      </c>
      <c r="E113" s="137">
        <v>6638</v>
      </c>
      <c r="F113" s="189" t="s">
        <v>165</v>
      </c>
      <c r="G113" s="152" t="s">
        <v>71</v>
      </c>
      <c r="H113" s="152" t="s">
        <v>15</v>
      </c>
      <c r="I113" s="139" t="s">
        <v>166</v>
      </c>
      <c r="J113" s="139">
        <v>5067</v>
      </c>
      <c r="K113" s="140" t="s">
        <v>429</v>
      </c>
      <c r="L113" s="117" t="str">
        <f t="shared" si="11"/>
        <v>CML-5067(021)</v>
      </c>
      <c r="M113" s="141" t="s">
        <v>74</v>
      </c>
      <c r="N113" s="142" t="s">
        <v>430</v>
      </c>
      <c r="O113" s="121"/>
      <c r="P113" s="121"/>
      <c r="Q113" s="122" t="s">
        <v>431</v>
      </c>
      <c r="R113" s="145">
        <v>44742</v>
      </c>
      <c r="S113" s="145">
        <v>45047</v>
      </c>
      <c r="T113" s="134"/>
      <c r="U113" s="134">
        <v>44957</v>
      </c>
      <c r="V113" s="121">
        <v>44957</v>
      </c>
      <c r="W113" s="124">
        <f t="shared" si="12"/>
        <v>919000</v>
      </c>
      <c r="X113" s="146"/>
      <c r="Y113" s="153"/>
      <c r="Z113" s="127">
        <f t="shared" si="13"/>
        <v>0</v>
      </c>
      <c r="AA113" s="147"/>
      <c r="AB113" s="146"/>
      <c r="AC113" s="146"/>
      <c r="AD113" s="146"/>
      <c r="AE113" s="146"/>
      <c r="AF113" s="146"/>
      <c r="AG113" s="124">
        <f t="shared" si="10"/>
        <v>0</v>
      </c>
      <c r="AH113" s="145"/>
      <c r="AI113" s="146"/>
      <c r="AJ113" s="146">
        <v>919000</v>
      </c>
      <c r="AK113" s="127">
        <f t="shared" si="14"/>
        <v>919000</v>
      </c>
      <c r="AL113" s="146"/>
      <c r="AM113" s="146"/>
      <c r="AN113" s="146"/>
      <c r="AO113" s="146"/>
      <c r="AP113" s="146"/>
      <c r="AQ113" s="146"/>
      <c r="AR113" s="124">
        <f t="shared" si="15"/>
        <v>919000</v>
      </c>
      <c r="AS113" s="124">
        <f t="shared" si="16"/>
        <v>919000</v>
      </c>
      <c r="AT113" s="169"/>
      <c r="AU113" s="149"/>
      <c r="AV113" s="150"/>
      <c r="AW113" s="151"/>
      <c r="AX113" s="115"/>
      <c r="AY113" s="134">
        <v>44835</v>
      </c>
      <c r="AZ113" s="23"/>
      <c r="BA113" s="134"/>
      <c r="BB113" s="124">
        <f t="shared" si="17"/>
        <v>919000</v>
      </c>
      <c r="BC113" s="23"/>
    </row>
    <row r="114" spans="2:55" ht="13.15" customHeight="1" x14ac:dyDescent="0.35">
      <c r="B114" s="318" t="s">
        <v>418</v>
      </c>
      <c r="C114" s="142" t="s">
        <v>432</v>
      </c>
      <c r="D114" s="136" t="s">
        <v>433</v>
      </c>
      <c r="E114" s="137">
        <v>7224</v>
      </c>
      <c r="F114" s="189" t="s">
        <v>139</v>
      </c>
      <c r="G114" s="152" t="s">
        <v>71</v>
      </c>
      <c r="H114" s="152" t="s">
        <v>140</v>
      </c>
      <c r="I114" s="139" t="s">
        <v>133</v>
      </c>
      <c r="J114" s="139">
        <v>5124</v>
      </c>
      <c r="K114" s="140" t="s">
        <v>434</v>
      </c>
      <c r="L114" s="117" t="str">
        <f t="shared" si="11"/>
        <v>STPL-5124(037)</v>
      </c>
      <c r="M114" s="141" t="s">
        <v>74</v>
      </c>
      <c r="N114" s="142" t="s">
        <v>435</v>
      </c>
      <c r="O114" s="121"/>
      <c r="P114" s="121"/>
      <c r="Q114" s="143"/>
      <c r="R114" s="145"/>
      <c r="S114" s="145">
        <v>44896</v>
      </c>
      <c r="T114" s="134">
        <v>44441</v>
      </c>
      <c r="U114" s="134">
        <v>44862</v>
      </c>
      <c r="V114" s="121">
        <v>45199</v>
      </c>
      <c r="W114" s="124">
        <f t="shared" si="12"/>
        <v>1486000</v>
      </c>
      <c r="X114" s="146"/>
      <c r="Y114" s="146"/>
      <c r="Z114" s="127">
        <f t="shared" si="13"/>
        <v>0</v>
      </c>
      <c r="AA114" s="147"/>
      <c r="AB114" s="146"/>
      <c r="AC114" s="146"/>
      <c r="AD114" s="146"/>
      <c r="AE114" s="146"/>
      <c r="AF114" s="148"/>
      <c r="AG114" s="124">
        <f t="shared" si="10"/>
        <v>0</v>
      </c>
      <c r="AH114" s="145"/>
      <c r="AI114" s="146"/>
      <c r="AJ114" s="146"/>
      <c r="AK114" s="127">
        <f t="shared" si="14"/>
        <v>0</v>
      </c>
      <c r="AL114" s="146"/>
      <c r="AM114" s="146"/>
      <c r="AN114" s="146"/>
      <c r="AO114" s="146"/>
      <c r="AP114" s="146"/>
      <c r="AQ114" s="146">
        <v>1486000</v>
      </c>
      <c r="AR114" s="124">
        <f t="shared" si="15"/>
        <v>1486000</v>
      </c>
      <c r="AS114" s="124">
        <f t="shared" si="16"/>
        <v>1486000</v>
      </c>
      <c r="AT114" s="169"/>
      <c r="AU114" s="149"/>
      <c r="AV114" s="150"/>
      <c r="AW114" s="151"/>
      <c r="AX114" s="115"/>
      <c r="AY114" s="134">
        <v>44469</v>
      </c>
      <c r="AZ114" s="23"/>
      <c r="BA114" s="134"/>
      <c r="BB114" s="124">
        <f t="shared" si="17"/>
        <v>1486000</v>
      </c>
      <c r="BC114" s="23"/>
    </row>
    <row r="115" spans="2:55" ht="13.15" customHeight="1" x14ac:dyDescent="0.35">
      <c r="B115" s="318" t="s">
        <v>418</v>
      </c>
      <c r="C115" s="142" t="s">
        <v>432</v>
      </c>
      <c r="D115" s="136" t="s">
        <v>433</v>
      </c>
      <c r="E115" s="137">
        <v>7224</v>
      </c>
      <c r="F115" s="189" t="s">
        <v>70</v>
      </c>
      <c r="G115" s="152" t="s">
        <v>71</v>
      </c>
      <c r="H115" s="152" t="s">
        <v>14</v>
      </c>
      <c r="I115" s="139" t="s">
        <v>133</v>
      </c>
      <c r="J115" s="139">
        <v>5124</v>
      </c>
      <c r="K115" s="140" t="s">
        <v>434</v>
      </c>
      <c r="L115" s="117" t="str">
        <f t="shared" si="11"/>
        <v>STPL-5124(037)</v>
      </c>
      <c r="M115" s="141" t="s">
        <v>74</v>
      </c>
      <c r="N115" s="142" t="s">
        <v>435</v>
      </c>
      <c r="O115" s="121"/>
      <c r="P115" s="121"/>
      <c r="Q115" s="143"/>
      <c r="R115" s="145"/>
      <c r="S115" s="145">
        <v>44896</v>
      </c>
      <c r="T115" s="134">
        <v>44441</v>
      </c>
      <c r="U115" s="134">
        <v>44862</v>
      </c>
      <c r="V115" s="121">
        <v>45199</v>
      </c>
      <c r="W115" s="124">
        <f t="shared" si="12"/>
        <v>2521000</v>
      </c>
      <c r="X115" s="153"/>
      <c r="Y115" s="146"/>
      <c r="Z115" s="127">
        <f t="shared" si="13"/>
        <v>0</v>
      </c>
      <c r="AA115" s="147"/>
      <c r="AB115" s="146"/>
      <c r="AC115" s="146"/>
      <c r="AD115" s="146"/>
      <c r="AE115" s="146"/>
      <c r="AF115" s="146"/>
      <c r="AG115" s="124">
        <f t="shared" si="10"/>
        <v>0</v>
      </c>
      <c r="AH115" s="145"/>
      <c r="AI115" s="146">
        <v>2521000</v>
      </c>
      <c r="AJ115" s="146"/>
      <c r="AK115" s="127">
        <f t="shared" si="14"/>
        <v>2521000</v>
      </c>
      <c r="AL115" s="146"/>
      <c r="AM115" s="146"/>
      <c r="AN115" s="146"/>
      <c r="AO115" s="146"/>
      <c r="AP115" s="146"/>
      <c r="AQ115" s="146"/>
      <c r="AR115" s="124">
        <f t="shared" si="15"/>
        <v>2521000</v>
      </c>
      <c r="AS115" s="124">
        <f t="shared" si="16"/>
        <v>2521000</v>
      </c>
      <c r="AT115" s="169"/>
      <c r="AU115" s="149"/>
      <c r="AV115" s="150"/>
      <c r="AW115" s="151"/>
      <c r="AX115" s="115"/>
      <c r="AY115" s="134">
        <v>44469</v>
      </c>
      <c r="AZ115" s="23"/>
      <c r="BA115" s="134"/>
      <c r="BB115" s="124">
        <f t="shared" si="17"/>
        <v>2521000</v>
      </c>
      <c r="BC115" s="23"/>
    </row>
    <row r="116" spans="2:55" ht="13.15" customHeight="1" x14ac:dyDescent="0.35">
      <c r="B116" s="318" t="s">
        <v>418</v>
      </c>
      <c r="C116" s="142" t="s">
        <v>137</v>
      </c>
      <c r="D116" s="136" t="s">
        <v>436</v>
      </c>
      <c r="E116" s="137">
        <v>7287</v>
      </c>
      <c r="F116" s="189" t="s">
        <v>128</v>
      </c>
      <c r="G116" s="152" t="s">
        <v>71</v>
      </c>
      <c r="H116" s="152" t="s">
        <v>14</v>
      </c>
      <c r="I116" s="139" t="s">
        <v>172</v>
      </c>
      <c r="J116" s="139">
        <v>6084</v>
      </c>
      <c r="K116" s="140" t="s">
        <v>437</v>
      </c>
      <c r="L116" s="117" t="str">
        <f t="shared" si="11"/>
        <v>STPLNI-6084(081)</v>
      </c>
      <c r="M116" s="141" t="s">
        <v>174</v>
      </c>
      <c r="N116" s="142" t="s">
        <v>438</v>
      </c>
      <c r="O116" s="121"/>
      <c r="P116" s="121"/>
      <c r="Q116" s="166" t="s">
        <v>135</v>
      </c>
      <c r="R116" s="167">
        <v>44837</v>
      </c>
      <c r="S116" s="145"/>
      <c r="T116" s="134"/>
      <c r="U116" s="134"/>
      <c r="V116" s="121">
        <v>45199</v>
      </c>
      <c r="W116" s="124">
        <f t="shared" si="12"/>
        <v>1000000</v>
      </c>
      <c r="X116" s="153"/>
      <c r="Y116" s="146"/>
      <c r="Z116" s="127">
        <f t="shared" si="13"/>
        <v>0</v>
      </c>
      <c r="AA116" s="147"/>
      <c r="AB116" s="146"/>
      <c r="AC116" s="146"/>
      <c r="AD116" s="146"/>
      <c r="AE116" s="146"/>
      <c r="AF116" s="146"/>
      <c r="AG116" s="124">
        <f t="shared" si="10"/>
        <v>0</v>
      </c>
      <c r="AH116" s="145"/>
      <c r="AI116" s="146">
        <v>1000000</v>
      </c>
      <c r="AJ116" s="146"/>
      <c r="AK116" s="127">
        <f t="shared" si="14"/>
        <v>1000000</v>
      </c>
      <c r="AL116" s="146"/>
      <c r="AM116" s="146"/>
      <c r="AN116" s="146"/>
      <c r="AO116" s="146"/>
      <c r="AP116" s="146"/>
      <c r="AQ116" s="146"/>
      <c r="AR116" s="124">
        <f t="shared" si="15"/>
        <v>1000000</v>
      </c>
      <c r="AS116" s="124">
        <f t="shared" si="16"/>
        <v>1000000</v>
      </c>
      <c r="AT116" s="169"/>
      <c r="AU116" s="149"/>
      <c r="AV116" s="150"/>
      <c r="AW116" s="151"/>
      <c r="AX116" s="115"/>
      <c r="AY116" s="134">
        <v>44504</v>
      </c>
      <c r="AZ116" s="23"/>
      <c r="BA116" s="134"/>
      <c r="BB116" s="124">
        <f t="shared" si="17"/>
        <v>1000000</v>
      </c>
      <c r="BC116" s="23"/>
    </row>
    <row r="117" spans="2:55" ht="15" customHeight="1" x14ac:dyDescent="0.35">
      <c r="B117" s="318" t="s">
        <v>418</v>
      </c>
      <c r="C117" s="251" t="s">
        <v>439</v>
      </c>
      <c r="D117" s="328" t="s">
        <v>440</v>
      </c>
      <c r="E117" s="137">
        <v>7025</v>
      </c>
      <c r="F117" s="189" t="s">
        <v>441</v>
      </c>
      <c r="G117" s="232" t="s">
        <v>349</v>
      </c>
      <c r="H117" s="232" t="s">
        <v>92</v>
      </c>
      <c r="I117" s="140"/>
      <c r="J117" s="139">
        <v>5005</v>
      </c>
      <c r="K117" s="140"/>
      <c r="L117" s="117" t="str">
        <f t="shared" si="11"/>
        <v>-5005()</v>
      </c>
      <c r="M117" s="198" t="s">
        <v>74</v>
      </c>
      <c r="N117" s="190" t="s">
        <v>442</v>
      </c>
      <c r="O117" s="121"/>
      <c r="P117" s="121"/>
      <c r="Q117" s="122"/>
      <c r="R117" s="123"/>
      <c r="S117" s="123"/>
      <c r="T117" s="121"/>
      <c r="U117" s="121"/>
      <c r="V117" s="121">
        <v>44957</v>
      </c>
      <c r="W117" s="124">
        <f t="shared" si="12"/>
        <v>12926000</v>
      </c>
      <c r="X117" s="124"/>
      <c r="Y117" s="127"/>
      <c r="Z117" s="127">
        <f t="shared" si="13"/>
        <v>0</v>
      </c>
      <c r="AA117" s="128"/>
      <c r="AB117" s="128"/>
      <c r="AC117" s="126"/>
      <c r="AD117" s="233"/>
      <c r="AE117" s="126"/>
      <c r="AF117" s="126"/>
      <c r="AG117" s="124">
        <f t="shared" si="10"/>
        <v>0</v>
      </c>
      <c r="AH117" s="121"/>
      <c r="AI117" s="130"/>
      <c r="AJ117" s="130"/>
      <c r="AK117" s="127">
        <f t="shared" si="14"/>
        <v>0</v>
      </c>
      <c r="AL117" s="130"/>
      <c r="AM117" s="130"/>
      <c r="AN117" s="129"/>
      <c r="AO117" s="129">
        <v>12926000</v>
      </c>
      <c r="AP117" s="129"/>
      <c r="AQ117" s="129"/>
      <c r="AR117" s="124">
        <f t="shared" si="15"/>
        <v>12926000</v>
      </c>
      <c r="AS117" s="124">
        <f t="shared" si="16"/>
        <v>12926000</v>
      </c>
      <c r="AT117" s="234" t="s">
        <v>443</v>
      </c>
      <c r="AU117" s="226"/>
      <c r="AV117" s="226"/>
      <c r="AW117" s="133"/>
      <c r="AX117" s="115"/>
      <c r="AY117" s="134">
        <v>44835</v>
      </c>
      <c r="AZ117" s="23"/>
      <c r="BA117" s="134"/>
      <c r="BB117" s="124">
        <f t="shared" si="17"/>
        <v>12926000</v>
      </c>
    </row>
    <row r="118" spans="2:55" ht="13.15" customHeight="1" x14ac:dyDescent="0.35">
      <c r="B118" s="318" t="s">
        <v>418</v>
      </c>
      <c r="C118" s="251" t="s">
        <v>439</v>
      </c>
      <c r="D118" s="136" t="s">
        <v>444</v>
      </c>
      <c r="E118" s="137">
        <v>6657</v>
      </c>
      <c r="F118" s="323" t="s">
        <v>165</v>
      </c>
      <c r="G118" s="152" t="s">
        <v>71</v>
      </c>
      <c r="H118" s="116" t="s">
        <v>15</v>
      </c>
      <c r="I118" s="176" t="s">
        <v>166</v>
      </c>
      <c r="J118" s="139">
        <v>5005</v>
      </c>
      <c r="K118" s="140" t="s">
        <v>445</v>
      </c>
      <c r="L118" s="117" t="str">
        <f t="shared" si="11"/>
        <v>CML-5005(156)</v>
      </c>
      <c r="M118" s="119" t="s">
        <v>74</v>
      </c>
      <c r="N118" s="120" t="s">
        <v>446</v>
      </c>
      <c r="O118" s="121"/>
      <c r="P118" s="121"/>
      <c r="Q118" s="122"/>
      <c r="R118" s="145"/>
      <c r="S118" s="145">
        <v>45108</v>
      </c>
      <c r="T118" s="121">
        <v>43357</v>
      </c>
      <c r="U118" s="121">
        <v>44895</v>
      </c>
      <c r="V118" s="121">
        <v>44957</v>
      </c>
      <c r="W118" s="124">
        <f t="shared" si="12"/>
        <v>831793</v>
      </c>
      <c r="X118" s="126"/>
      <c r="Y118" s="125"/>
      <c r="Z118" s="127">
        <f t="shared" si="13"/>
        <v>0</v>
      </c>
      <c r="AA118" s="128"/>
      <c r="AB118" s="128"/>
      <c r="AC118" s="127"/>
      <c r="AD118" s="127"/>
      <c r="AE118" s="127"/>
      <c r="AF118" s="127"/>
      <c r="AG118" s="124">
        <f t="shared" si="10"/>
        <v>0</v>
      </c>
      <c r="AH118" s="121"/>
      <c r="AI118" s="129"/>
      <c r="AJ118" s="129">
        <v>831793</v>
      </c>
      <c r="AK118" s="127">
        <f t="shared" si="14"/>
        <v>831793</v>
      </c>
      <c r="AL118" s="130"/>
      <c r="AM118" s="130"/>
      <c r="AN118" s="130"/>
      <c r="AO118" s="130"/>
      <c r="AP118" s="130"/>
      <c r="AQ118" s="130"/>
      <c r="AR118" s="124">
        <f t="shared" si="15"/>
        <v>831793</v>
      </c>
      <c r="AS118" s="124">
        <f t="shared" si="16"/>
        <v>831793</v>
      </c>
      <c r="AT118" s="194" t="s">
        <v>447</v>
      </c>
      <c r="AU118" s="195"/>
      <c r="AV118" s="195"/>
      <c r="AW118" s="133"/>
      <c r="AX118" s="115"/>
      <c r="AY118" s="134">
        <v>44469</v>
      </c>
      <c r="AZ118" s="23"/>
      <c r="BA118" s="134"/>
      <c r="BB118" s="124">
        <f t="shared" si="17"/>
        <v>831793</v>
      </c>
    </row>
    <row r="119" spans="2:55" ht="13.15" customHeight="1" x14ac:dyDescent="0.35">
      <c r="B119" s="318" t="s">
        <v>418</v>
      </c>
      <c r="C119" s="251" t="s">
        <v>439</v>
      </c>
      <c r="D119" s="136" t="s">
        <v>448</v>
      </c>
      <c r="E119" s="137">
        <v>7239</v>
      </c>
      <c r="F119" s="323" t="s">
        <v>139</v>
      </c>
      <c r="G119" s="152" t="s">
        <v>71</v>
      </c>
      <c r="H119" s="152" t="s">
        <v>140</v>
      </c>
      <c r="I119" s="176" t="s">
        <v>133</v>
      </c>
      <c r="J119" s="139">
        <v>5005</v>
      </c>
      <c r="K119" s="140" t="s">
        <v>449</v>
      </c>
      <c r="L119" s="117" t="str">
        <f t="shared" si="11"/>
        <v>STPL-5005(166)</v>
      </c>
      <c r="M119" s="119" t="s">
        <v>74</v>
      </c>
      <c r="N119" s="120" t="s">
        <v>450</v>
      </c>
      <c r="O119" s="121"/>
      <c r="P119" s="121"/>
      <c r="Q119" s="122"/>
      <c r="R119" s="145"/>
      <c r="S119" s="145" t="s">
        <v>451</v>
      </c>
      <c r="T119" s="121">
        <v>44591</v>
      </c>
      <c r="U119" s="121">
        <v>45199</v>
      </c>
      <c r="V119" s="121">
        <v>45199</v>
      </c>
      <c r="W119" s="124">
        <f t="shared" si="12"/>
        <v>705000</v>
      </c>
      <c r="X119" s="126"/>
      <c r="Y119" s="126"/>
      <c r="Z119" s="127">
        <f t="shared" si="13"/>
        <v>0</v>
      </c>
      <c r="AA119" s="128"/>
      <c r="AB119" s="128"/>
      <c r="AC119" s="127"/>
      <c r="AD119" s="127"/>
      <c r="AE119" s="127"/>
      <c r="AF119" s="162"/>
      <c r="AG119" s="124">
        <f t="shared" si="10"/>
        <v>0</v>
      </c>
      <c r="AH119" s="121"/>
      <c r="AI119" s="129"/>
      <c r="AJ119" s="129"/>
      <c r="AK119" s="127">
        <f t="shared" si="14"/>
        <v>0</v>
      </c>
      <c r="AL119" s="130"/>
      <c r="AM119" s="130"/>
      <c r="AN119" s="130"/>
      <c r="AO119" s="130"/>
      <c r="AP119" s="130"/>
      <c r="AQ119" s="130">
        <v>705000</v>
      </c>
      <c r="AR119" s="124">
        <f t="shared" si="15"/>
        <v>705000</v>
      </c>
      <c r="AS119" s="124">
        <f t="shared" si="16"/>
        <v>705000</v>
      </c>
      <c r="AT119" s="194" t="s">
        <v>452</v>
      </c>
      <c r="AU119" s="195"/>
      <c r="AV119" s="195"/>
      <c r="AW119" s="133"/>
      <c r="AX119" s="115"/>
      <c r="AY119" s="134">
        <v>44469</v>
      </c>
      <c r="AZ119" s="23"/>
      <c r="BA119" s="134"/>
      <c r="BB119" s="124">
        <f t="shared" si="17"/>
        <v>705000</v>
      </c>
    </row>
    <row r="120" spans="2:55" ht="13.15" customHeight="1" x14ac:dyDescent="0.35">
      <c r="B120" s="318" t="s">
        <v>418</v>
      </c>
      <c r="C120" s="251" t="s">
        <v>439</v>
      </c>
      <c r="D120" s="136" t="s">
        <v>453</v>
      </c>
      <c r="E120" s="137">
        <v>7240</v>
      </c>
      <c r="F120" s="323" t="s">
        <v>139</v>
      </c>
      <c r="G120" s="152" t="s">
        <v>71</v>
      </c>
      <c r="H120" s="152" t="s">
        <v>140</v>
      </c>
      <c r="I120" s="176" t="s">
        <v>133</v>
      </c>
      <c r="J120" s="139">
        <v>5005</v>
      </c>
      <c r="K120" s="140" t="s">
        <v>454</v>
      </c>
      <c r="L120" s="117" t="str">
        <f t="shared" si="11"/>
        <v>STPL-5005(167)</v>
      </c>
      <c r="M120" s="119" t="s">
        <v>74</v>
      </c>
      <c r="N120" s="120" t="s">
        <v>455</v>
      </c>
      <c r="O120" s="121"/>
      <c r="P120" s="121"/>
      <c r="Q120" s="122"/>
      <c r="R120" s="145"/>
      <c r="S120" s="145" t="s">
        <v>456</v>
      </c>
      <c r="T120" s="121">
        <v>44591</v>
      </c>
      <c r="U120" s="121">
        <v>45565</v>
      </c>
      <c r="V120" s="121">
        <v>45199</v>
      </c>
      <c r="W120" s="124">
        <f t="shared" si="12"/>
        <v>690000</v>
      </c>
      <c r="X120" s="126"/>
      <c r="Y120" s="126"/>
      <c r="Z120" s="127">
        <f t="shared" si="13"/>
        <v>0</v>
      </c>
      <c r="AA120" s="128"/>
      <c r="AB120" s="128"/>
      <c r="AC120" s="127"/>
      <c r="AD120" s="127"/>
      <c r="AE120" s="127"/>
      <c r="AF120" s="162"/>
      <c r="AG120" s="124">
        <f t="shared" si="10"/>
        <v>0</v>
      </c>
      <c r="AH120" s="121"/>
      <c r="AI120" s="129"/>
      <c r="AJ120" s="129"/>
      <c r="AK120" s="127">
        <f t="shared" si="14"/>
        <v>0</v>
      </c>
      <c r="AL120" s="130"/>
      <c r="AM120" s="130"/>
      <c r="AN120" s="130"/>
      <c r="AO120" s="130"/>
      <c r="AP120" s="130"/>
      <c r="AQ120" s="130">
        <v>690000</v>
      </c>
      <c r="AR120" s="124">
        <f t="shared" si="15"/>
        <v>690000</v>
      </c>
      <c r="AS120" s="124">
        <f t="shared" si="16"/>
        <v>690000</v>
      </c>
      <c r="AT120" s="194" t="s">
        <v>457</v>
      </c>
      <c r="AU120" s="195"/>
      <c r="AV120" s="195"/>
      <c r="AW120" s="133"/>
      <c r="AX120" s="115"/>
      <c r="AY120" s="134">
        <v>44469</v>
      </c>
      <c r="AZ120" s="23"/>
      <c r="BA120" s="134"/>
      <c r="BB120" s="124">
        <f t="shared" si="17"/>
        <v>690000</v>
      </c>
    </row>
    <row r="121" spans="2:55" ht="13.15" customHeight="1" x14ac:dyDescent="0.35">
      <c r="B121" s="318" t="s">
        <v>418</v>
      </c>
      <c r="C121" s="251" t="s">
        <v>439</v>
      </c>
      <c r="D121" s="136" t="s">
        <v>458</v>
      </c>
      <c r="E121" s="137">
        <v>7241</v>
      </c>
      <c r="F121" s="323" t="s">
        <v>139</v>
      </c>
      <c r="G121" s="152" t="s">
        <v>71</v>
      </c>
      <c r="H121" s="152" t="s">
        <v>140</v>
      </c>
      <c r="I121" s="176" t="s">
        <v>133</v>
      </c>
      <c r="J121" s="139">
        <v>5005</v>
      </c>
      <c r="K121" s="140" t="s">
        <v>459</v>
      </c>
      <c r="L121" s="117" t="str">
        <f t="shared" si="11"/>
        <v>STPL-5005(168)</v>
      </c>
      <c r="M121" s="119" t="s">
        <v>74</v>
      </c>
      <c r="N121" s="120" t="s">
        <v>460</v>
      </c>
      <c r="O121" s="121"/>
      <c r="P121" s="121"/>
      <c r="Q121" s="122"/>
      <c r="R121" s="145"/>
      <c r="S121" s="145" t="s">
        <v>461</v>
      </c>
      <c r="T121" s="121">
        <v>44591</v>
      </c>
      <c r="U121" s="121">
        <v>44834</v>
      </c>
      <c r="V121" s="121">
        <v>45199</v>
      </c>
      <c r="W121" s="124">
        <f t="shared" si="12"/>
        <v>1325000</v>
      </c>
      <c r="X121" s="126"/>
      <c r="Y121" s="126"/>
      <c r="Z121" s="127">
        <f t="shared" si="13"/>
        <v>0</v>
      </c>
      <c r="AA121" s="128"/>
      <c r="AB121" s="128"/>
      <c r="AC121" s="127"/>
      <c r="AD121" s="127"/>
      <c r="AE121" s="127"/>
      <c r="AF121" s="162"/>
      <c r="AG121" s="124">
        <f t="shared" si="10"/>
        <v>0</v>
      </c>
      <c r="AH121" s="121"/>
      <c r="AI121" s="129"/>
      <c r="AJ121" s="129"/>
      <c r="AK121" s="127">
        <f t="shared" si="14"/>
        <v>0</v>
      </c>
      <c r="AL121" s="130"/>
      <c r="AM121" s="130"/>
      <c r="AN121" s="130"/>
      <c r="AO121" s="130"/>
      <c r="AP121" s="130"/>
      <c r="AQ121" s="130">
        <v>1325000</v>
      </c>
      <c r="AR121" s="124">
        <f t="shared" si="15"/>
        <v>1325000</v>
      </c>
      <c r="AS121" s="124">
        <f t="shared" si="16"/>
        <v>1325000</v>
      </c>
      <c r="AT121" s="194" t="s">
        <v>452</v>
      </c>
      <c r="AU121" s="195"/>
      <c r="AV121" s="195"/>
      <c r="AW121" s="133"/>
      <c r="AX121" s="115"/>
      <c r="AY121" s="134">
        <v>44469</v>
      </c>
      <c r="AZ121" s="23"/>
      <c r="BA121" s="134"/>
      <c r="BB121" s="124">
        <f t="shared" si="17"/>
        <v>1325000</v>
      </c>
    </row>
    <row r="122" spans="2:55" ht="13.15" customHeight="1" x14ac:dyDescent="0.35">
      <c r="B122" s="318" t="s">
        <v>418</v>
      </c>
      <c r="C122" s="251" t="s">
        <v>439</v>
      </c>
      <c r="D122" s="136" t="s">
        <v>462</v>
      </c>
      <c r="E122" s="137">
        <v>7242</v>
      </c>
      <c r="F122" s="323" t="s">
        <v>139</v>
      </c>
      <c r="G122" s="152" t="s">
        <v>71</v>
      </c>
      <c r="H122" s="152" t="s">
        <v>140</v>
      </c>
      <c r="I122" s="176" t="s">
        <v>133</v>
      </c>
      <c r="J122" s="139">
        <v>5005</v>
      </c>
      <c r="K122" s="140" t="s">
        <v>463</v>
      </c>
      <c r="L122" s="117" t="str">
        <f t="shared" si="11"/>
        <v>STPL-5005(169)</v>
      </c>
      <c r="M122" s="119" t="s">
        <v>74</v>
      </c>
      <c r="N122" s="120" t="s">
        <v>464</v>
      </c>
      <c r="O122" s="121"/>
      <c r="P122" s="121"/>
      <c r="Q122" s="122"/>
      <c r="R122" s="145"/>
      <c r="S122" s="145" t="s">
        <v>465</v>
      </c>
      <c r="T122" s="121">
        <v>44591</v>
      </c>
      <c r="U122" s="121">
        <v>45199</v>
      </c>
      <c r="V122" s="121">
        <v>45199</v>
      </c>
      <c r="W122" s="124">
        <f t="shared" si="12"/>
        <v>4025000</v>
      </c>
      <c r="X122" s="126"/>
      <c r="Y122" s="126"/>
      <c r="Z122" s="127">
        <f t="shared" si="13"/>
        <v>0</v>
      </c>
      <c r="AA122" s="128"/>
      <c r="AB122" s="128"/>
      <c r="AC122" s="127"/>
      <c r="AD122" s="127"/>
      <c r="AE122" s="127"/>
      <c r="AF122" s="162"/>
      <c r="AG122" s="124">
        <f t="shared" si="10"/>
        <v>0</v>
      </c>
      <c r="AH122" s="121"/>
      <c r="AI122" s="129"/>
      <c r="AJ122" s="129"/>
      <c r="AK122" s="127">
        <f t="shared" si="14"/>
        <v>0</v>
      </c>
      <c r="AL122" s="130"/>
      <c r="AM122" s="130"/>
      <c r="AN122" s="130"/>
      <c r="AO122" s="130"/>
      <c r="AP122" s="130"/>
      <c r="AQ122" s="130">
        <v>4025000</v>
      </c>
      <c r="AR122" s="124">
        <f t="shared" si="15"/>
        <v>4025000</v>
      </c>
      <c r="AS122" s="124">
        <f t="shared" si="16"/>
        <v>4025000</v>
      </c>
      <c r="AT122" s="194" t="s">
        <v>466</v>
      </c>
      <c r="AU122" s="195"/>
      <c r="AV122" s="195"/>
      <c r="AW122" s="133"/>
      <c r="AX122" s="115"/>
      <c r="AY122" s="134">
        <v>44469</v>
      </c>
      <c r="AZ122" s="23"/>
      <c r="BA122" s="134"/>
      <c r="BB122" s="124">
        <f t="shared" si="17"/>
        <v>4025000</v>
      </c>
    </row>
    <row r="123" spans="2:55" ht="13.15" customHeight="1" x14ac:dyDescent="0.35">
      <c r="B123" s="318" t="s">
        <v>418</v>
      </c>
      <c r="C123" s="324" t="s">
        <v>439</v>
      </c>
      <c r="D123" s="136" t="s">
        <v>467</v>
      </c>
      <c r="E123" s="137">
        <v>6752</v>
      </c>
      <c r="F123" s="189" t="s">
        <v>468</v>
      </c>
      <c r="G123" s="154" t="s">
        <v>19</v>
      </c>
      <c r="H123" s="211" t="s">
        <v>351</v>
      </c>
      <c r="I123" s="176" t="s">
        <v>166</v>
      </c>
      <c r="J123" s="117">
        <v>5005</v>
      </c>
      <c r="K123" s="140" t="s">
        <v>469</v>
      </c>
      <c r="L123" s="117" t="str">
        <f t="shared" si="11"/>
        <v>CML-5005(162)</v>
      </c>
      <c r="M123" s="119" t="s">
        <v>74</v>
      </c>
      <c r="N123" s="120" t="s">
        <v>470</v>
      </c>
      <c r="O123" s="121"/>
      <c r="P123" s="121"/>
      <c r="Q123" s="122"/>
      <c r="R123" s="145"/>
      <c r="S123" s="145"/>
      <c r="T123" s="121">
        <v>43721</v>
      </c>
      <c r="U123" s="121">
        <v>45107</v>
      </c>
      <c r="V123" s="121">
        <v>45107</v>
      </c>
      <c r="W123" s="124">
        <f t="shared" si="12"/>
        <v>4350000</v>
      </c>
      <c r="X123" s="126"/>
      <c r="Y123" s="126"/>
      <c r="Z123" s="127">
        <f t="shared" si="13"/>
        <v>0</v>
      </c>
      <c r="AA123" s="128"/>
      <c r="AB123" s="128"/>
      <c r="AC123" s="212"/>
      <c r="AD123" s="127"/>
      <c r="AE123" s="127"/>
      <c r="AF123" s="127"/>
      <c r="AG123" s="124">
        <f t="shared" si="10"/>
        <v>0</v>
      </c>
      <c r="AH123" s="121"/>
      <c r="AI123" s="129"/>
      <c r="AJ123" s="129"/>
      <c r="AK123" s="127">
        <f t="shared" si="14"/>
        <v>0</v>
      </c>
      <c r="AL123" s="130"/>
      <c r="AM123" s="130"/>
      <c r="AN123" s="130">
        <v>4350000</v>
      </c>
      <c r="AO123" s="130"/>
      <c r="AP123" s="130"/>
      <c r="AQ123" s="130"/>
      <c r="AR123" s="124">
        <f t="shared" si="15"/>
        <v>4350000</v>
      </c>
      <c r="AS123" s="124">
        <f t="shared" si="16"/>
        <v>4350000</v>
      </c>
      <c r="AT123" s="194" t="s">
        <v>471</v>
      </c>
      <c r="AU123" s="195"/>
      <c r="AV123" s="195"/>
      <c r="AW123" s="133"/>
      <c r="AX123" s="115"/>
      <c r="AY123" s="134">
        <v>44469</v>
      </c>
      <c r="AZ123" s="23"/>
      <c r="BA123" s="134"/>
      <c r="BB123" s="124">
        <f t="shared" si="17"/>
        <v>4350000</v>
      </c>
    </row>
    <row r="124" spans="2:55" ht="13.15" customHeight="1" x14ac:dyDescent="0.35">
      <c r="B124" s="318" t="s">
        <v>418</v>
      </c>
      <c r="C124" s="324" t="s">
        <v>439</v>
      </c>
      <c r="D124" s="327" t="s">
        <v>467</v>
      </c>
      <c r="E124" s="137">
        <v>6752</v>
      </c>
      <c r="F124" s="189" t="s">
        <v>89</v>
      </c>
      <c r="G124" s="152" t="s">
        <v>71</v>
      </c>
      <c r="H124" s="116" t="s">
        <v>15</v>
      </c>
      <c r="I124" s="176" t="s">
        <v>166</v>
      </c>
      <c r="J124" s="117">
        <v>5005</v>
      </c>
      <c r="K124" s="140" t="s">
        <v>469</v>
      </c>
      <c r="L124" s="117" t="str">
        <f t="shared" si="11"/>
        <v>CML-5005(162)</v>
      </c>
      <c r="M124" s="119" t="s">
        <v>74</v>
      </c>
      <c r="N124" s="120" t="s">
        <v>470</v>
      </c>
      <c r="O124" s="121"/>
      <c r="P124" s="121"/>
      <c r="Q124" s="122"/>
      <c r="R124" s="145"/>
      <c r="S124" s="145"/>
      <c r="T124" s="121">
        <v>43721</v>
      </c>
      <c r="U124" s="121">
        <v>45107</v>
      </c>
      <c r="V124" s="121">
        <v>44957</v>
      </c>
      <c r="W124" s="124">
        <f t="shared" si="12"/>
        <v>964000</v>
      </c>
      <c r="X124" s="126"/>
      <c r="Y124" s="125"/>
      <c r="Z124" s="127">
        <f t="shared" si="13"/>
        <v>0</v>
      </c>
      <c r="AA124" s="128"/>
      <c r="AB124" s="128"/>
      <c r="AC124" s="127"/>
      <c r="AD124" s="127"/>
      <c r="AE124" s="127"/>
      <c r="AF124" s="127"/>
      <c r="AG124" s="124">
        <f t="shared" si="10"/>
        <v>0</v>
      </c>
      <c r="AH124" s="121"/>
      <c r="AI124" s="129"/>
      <c r="AJ124" s="129">
        <v>964000</v>
      </c>
      <c r="AK124" s="127">
        <f t="shared" si="14"/>
        <v>964000</v>
      </c>
      <c r="AL124" s="130"/>
      <c r="AM124" s="130"/>
      <c r="AN124" s="130"/>
      <c r="AO124" s="130"/>
      <c r="AP124" s="130"/>
      <c r="AQ124" s="130"/>
      <c r="AR124" s="124">
        <f t="shared" si="15"/>
        <v>964000</v>
      </c>
      <c r="AS124" s="124">
        <f t="shared" si="16"/>
        <v>964000</v>
      </c>
      <c r="AT124" s="194" t="s">
        <v>472</v>
      </c>
      <c r="AU124" s="195"/>
      <c r="AV124" s="195"/>
      <c r="AW124" s="133"/>
      <c r="AX124" s="115"/>
      <c r="AY124" s="134">
        <v>44835</v>
      </c>
      <c r="AZ124" s="23"/>
      <c r="BA124" s="134"/>
      <c r="BB124" s="124">
        <f t="shared" si="17"/>
        <v>964000</v>
      </c>
    </row>
    <row r="125" spans="2:55" ht="13" customHeight="1" x14ac:dyDescent="0.35">
      <c r="B125" s="318" t="s">
        <v>418</v>
      </c>
      <c r="C125" s="324" t="s">
        <v>439</v>
      </c>
      <c r="D125" s="327" t="s">
        <v>473</v>
      </c>
      <c r="E125" s="137">
        <v>7321</v>
      </c>
      <c r="F125" s="189" t="s">
        <v>84</v>
      </c>
      <c r="G125" s="152" t="s">
        <v>71</v>
      </c>
      <c r="H125" s="116" t="s">
        <v>14</v>
      </c>
      <c r="I125" s="176"/>
      <c r="J125" s="117">
        <v>5005</v>
      </c>
      <c r="K125" s="140"/>
      <c r="L125" s="117" t="str">
        <f t="shared" si="11"/>
        <v>-5005()</v>
      </c>
      <c r="M125" s="119" t="s">
        <v>129</v>
      </c>
      <c r="N125" s="120" t="s">
        <v>474</v>
      </c>
      <c r="O125" s="121"/>
      <c r="P125" s="121"/>
      <c r="Q125" s="122"/>
      <c r="R125" s="145"/>
      <c r="S125" s="145"/>
      <c r="T125" s="145">
        <v>44834</v>
      </c>
      <c r="U125" s="145">
        <v>44865</v>
      </c>
      <c r="V125" s="121">
        <v>44957</v>
      </c>
      <c r="W125" s="124">
        <f t="shared" si="12"/>
        <v>2067572</v>
      </c>
      <c r="X125" s="125"/>
      <c r="Y125" s="126"/>
      <c r="Z125" s="127">
        <f t="shared" si="13"/>
        <v>0</v>
      </c>
      <c r="AA125" s="128"/>
      <c r="AB125" s="128"/>
      <c r="AC125" s="127"/>
      <c r="AD125" s="127"/>
      <c r="AE125" s="127"/>
      <c r="AF125" s="127"/>
      <c r="AG125" s="124">
        <f t="shared" si="10"/>
        <v>0</v>
      </c>
      <c r="AH125" s="121"/>
      <c r="AI125" s="129">
        <v>2067572</v>
      </c>
      <c r="AJ125" s="129"/>
      <c r="AK125" s="127">
        <f t="shared" si="14"/>
        <v>2067572</v>
      </c>
      <c r="AL125" s="130"/>
      <c r="AM125" s="130"/>
      <c r="AN125" s="130"/>
      <c r="AO125" s="130"/>
      <c r="AP125" s="130"/>
      <c r="AQ125" s="130"/>
      <c r="AR125" s="124">
        <f t="shared" si="15"/>
        <v>2067572</v>
      </c>
      <c r="AS125" s="124">
        <f t="shared" si="16"/>
        <v>2067572</v>
      </c>
      <c r="AT125" s="194" t="s">
        <v>475</v>
      </c>
      <c r="AU125" s="195"/>
      <c r="AV125" s="195"/>
      <c r="AW125" s="133"/>
      <c r="AX125" s="115"/>
      <c r="AY125" s="134">
        <v>44835</v>
      </c>
      <c r="AZ125" s="23"/>
      <c r="BA125" s="134"/>
      <c r="BB125" s="124">
        <f t="shared" si="17"/>
        <v>2067572</v>
      </c>
    </row>
    <row r="126" spans="2:55" ht="13.15" customHeight="1" x14ac:dyDescent="0.35">
      <c r="B126" s="159" t="s">
        <v>418</v>
      </c>
      <c r="C126" s="324" t="s">
        <v>476</v>
      </c>
      <c r="D126" s="327" t="s">
        <v>477</v>
      </c>
      <c r="E126" s="137">
        <v>6664</v>
      </c>
      <c r="F126" s="189" t="s">
        <v>84</v>
      </c>
      <c r="G126" s="152" t="s">
        <v>71</v>
      </c>
      <c r="H126" s="116" t="s">
        <v>14</v>
      </c>
      <c r="I126" s="176" t="s">
        <v>133</v>
      </c>
      <c r="J126" s="117">
        <v>5332</v>
      </c>
      <c r="K126" s="140" t="s">
        <v>342</v>
      </c>
      <c r="L126" s="117" t="str">
        <f t="shared" si="11"/>
        <v>STPL-5332(024)</v>
      </c>
      <c r="M126" s="119" t="s">
        <v>74</v>
      </c>
      <c r="N126" s="235" t="s">
        <v>478</v>
      </c>
      <c r="O126" s="121" t="s">
        <v>479</v>
      </c>
      <c r="P126" s="121">
        <v>44734</v>
      </c>
      <c r="Q126" s="236" t="s">
        <v>480</v>
      </c>
      <c r="R126" s="145">
        <v>44793</v>
      </c>
      <c r="S126" s="145">
        <v>45047</v>
      </c>
      <c r="T126" s="121">
        <v>44481</v>
      </c>
      <c r="U126" s="121">
        <v>44895</v>
      </c>
      <c r="V126" s="121">
        <v>44957</v>
      </c>
      <c r="W126" s="124">
        <f t="shared" si="12"/>
        <v>338000</v>
      </c>
      <c r="X126" s="125"/>
      <c r="Y126" s="126"/>
      <c r="Z126" s="127">
        <f t="shared" si="13"/>
        <v>0</v>
      </c>
      <c r="AA126" s="128"/>
      <c r="AB126" s="128"/>
      <c r="AC126" s="127"/>
      <c r="AD126" s="127"/>
      <c r="AE126" s="127"/>
      <c r="AF126" s="127"/>
      <c r="AG126" s="124">
        <f t="shared" si="10"/>
        <v>0</v>
      </c>
      <c r="AH126" s="121"/>
      <c r="AI126" s="129">
        <v>338000</v>
      </c>
      <c r="AJ126" s="129"/>
      <c r="AK126" s="127">
        <f t="shared" si="14"/>
        <v>338000</v>
      </c>
      <c r="AL126" s="130"/>
      <c r="AM126" s="130"/>
      <c r="AN126" s="130"/>
      <c r="AO126" s="130"/>
      <c r="AP126" s="130"/>
      <c r="AQ126" s="130"/>
      <c r="AR126" s="124">
        <f t="shared" si="15"/>
        <v>338000</v>
      </c>
      <c r="AS126" s="124">
        <f t="shared" si="16"/>
        <v>338000</v>
      </c>
      <c r="AT126" s="194" t="s">
        <v>481</v>
      </c>
      <c r="AU126" s="195"/>
      <c r="AV126" s="195"/>
      <c r="AW126" s="133"/>
      <c r="AX126" s="115"/>
      <c r="AY126" s="134">
        <v>44469</v>
      </c>
      <c r="AZ126" s="23"/>
      <c r="BA126" s="134"/>
      <c r="BB126" s="124">
        <f t="shared" si="17"/>
        <v>338000</v>
      </c>
    </row>
    <row r="127" spans="2:55" ht="13.4" customHeight="1" x14ac:dyDescent="0.35">
      <c r="B127" s="159" t="s">
        <v>418</v>
      </c>
      <c r="C127" s="142" t="s">
        <v>482</v>
      </c>
      <c r="D127" s="136" t="s">
        <v>483</v>
      </c>
      <c r="E127" s="137">
        <v>6555</v>
      </c>
      <c r="F127" s="323" t="s">
        <v>90</v>
      </c>
      <c r="G127" s="154" t="s">
        <v>91</v>
      </c>
      <c r="H127" s="154" t="s">
        <v>92</v>
      </c>
      <c r="I127" s="139" t="s">
        <v>484</v>
      </c>
      <c r="J127" s="139">
        <v>5213</v>
      </c>
      <c r="K127" s="140" t="s">
        <v>485</v>
      </c>
      <c r="L127" s="117" t="str">
        <f t="shared" si="11"/>
        <v>ATPL-5213(068)</v>
      </c>
      <c r="M127" s="141" t="s">
        <v>74</v>
      </c>
      <c r="N127" s="142" t="s">
        <v>486</v>
      </c>
      <c r="O127" s="121"/>
      <c r="P127" s="237"/>
      <c r="Q127" s="237" t="s">
        <v>487</v>
      </c>
      <c r="R127" s="145">
        <v>44700</v>
      </c>
      <c r="S127" s="145"/>
      <c r="T127" s="134">
        <v>44565</v>
      </c>
      <c r="U127" s="134">
        <v>44957</v>
      </c>
      <c r="V127" s="121">
        <v>44957</v>
      </c>
      <c r="W127" s="124">
        <f t="shared" si="12"/>
        <v>3982000</v>
      </c>
      <c r="X127" s="146"/>
      <c r="Y127" s="146"/>
      <c r="Z127" s="127">
        <f t="shared" si="13"/>
        <v>0</v>
      </c>
      <c r="AA127" s="147"/>
      <c r="AB127" s="146"/>
      <c r="AC127" s="146"/>
      <c r="AD127" s="155"/>
      <c r="AE127" s="146"/>
      <c r="AF127" s="146"/>
      <c r="AG127" s="124">
        <f t="shared" ref="AG127:AG148" si="18">SUM(Z127:AF127)</f>
        <v>0</v>
      </c>
      <c r="AH127" s="145"/>
      <c r="AI127" s="146"/>
      <c r="AJ127" s="146"/>
      <c r="AK127" s="127">
        <f t="shared" si="14"/>
        <v>0</v>
      </c>
      <c r="AL127" s="146"/>
      <c r="AM127" s="146"/>
      <c r="AN127" s="146"/>
      <c r="AO127" s="146">
        <v>3982000</v>
      </c>
      <c r="AP127" s="146"/>
      <c r="AQ127" s="146"/>
      <c r="AR127" s="124">
        <f t="shared" si="15"/>
        <v>3982000</v>
      </c>
      <c r="AS127" s="124">
        <f t="shared" si="16"/>
        <v>3982000</v>
      </c>
      <c r="AT127" s="131" t="s">
        <v>488</v>
      </c>
      <c r="AU127" s="149"/>
      <c r="AV127" s="150"/>
      <c r="AW127" s="151"/>
      <c r="AX127" s="115"/>
      <c r="AY127" s="134">
        <v>44835</v>
      </c>
      <c r="AZ127" s="23"/>
      <c r="BA127" s="134"/>
      <c r="BB127" s="124">
        <f t="shared" si="17"/>
        <v>3982000</v>
      </c>
    </row>
    <row r="128" spans="2:55" ht="13.4" customHeight="1" x14ac:dyDescent="0.35">
      <c r="B128" s="159" t="s">
        <v>418</v>
      </c>
      <c r="C128" s="142" t="s">
        <v>482</v>
      </c>
      <c r="D128" s="136" t="s">
        <v>489</v>
      </c>
      <c r="E128" s="137">
        <v>7300</v>
      </c>
      <c r="F128" s="323" t="s">
        <v>139</v>
      </c>
      <c r="G128" s="152" t="s">
        <v>71</v>
      </c>
      <c r="H128" s="152" t="s">
        <v>140</v>
      </c>
      <c r="I128" s="139" t="s">
        <v>133</v>
      </c>
      <c r="J128" s="139">
        <v>5213</v>
      </c>
      <c r="K128" s="140" t="s">
        <v>490</v>
      </c>
      <c r="L128" s="117" t="str">
        <f t="shared" si="11"/>
        <v>STPL-5213(074)</v>
      </c>
      <c r="M128" s="141" t="s">
        <v>74</v>
      </c>
      <c r="N128" s="142" t="s">
        <v>491</v>
      </c>
      <c r="O128" s="121"/>
      <c r="P128" s="121"/>
      <c r="Q128" s="143" t="s">
        <v>492</v>
      </c>
      <c r="R128" s="145">
        <v>44795</v>
      </c>
      <c r="S128" s="145">
        <v>44712</v>
      </c>
      <c r="T128" s="134">
        <v>44680</v>
      </c>
      <c r="U128" s="134">
        <v>44834</v>
      </c>
      <c r="V128" s="121">
        <v>45199</v>
      </c>
      <c r="W128" s="124">
        <f t="shared" si="12"/>
        <v>1900000</v>
      </c>
      <c r="X128" s="146"/>
      <c r="Y128" s="146"/>
      <c r="Z128" s="127">
        <f t="shared" si="13"/>
        <v>0</v>
      </c>
      <c r="AA128" s="147"/>
      <c r="AB128" s="146"/>
      <c r="AC128" s="146"/>
      <c r="AD128" s="146"/>
      <c r="AE128" s="146"/>
      <c r="AF128" s="148"/>
      <c r="AG128" s="124">
        <f t="shared" si="18"/>
        <v>0</v>
      </c>
      <c r="AH128" s="145"/>
      <c r="AI128" s="146"/>
      <c r="AJ128" s="146"/>
      <c r="AK128" s="127">
        <f t="shared" si="14"/>
        <v>0</v>
      </c>
      <c r="AL128" s="146"/>
      <c r="AM128" s="146"/>
      <c r="AN128" s="146"/>
      <c r="AO128" s="146"/>
      <c r="AP128" s="146"/>
      <c r="AQ128" s="146">
        <v>1900000</v>
      </c>
      <c r="AR128" s="124">
        <f t="shared" si="15"/>
        <v>1900000</v>
      </c>
      <c r="AS128" s="124">
        <f t="shared" si="16"/>
        <v>1900000</v>
      </c>
      <c r="AT128" s="131"/>
      <c r="AU128" s="149"/>
      <c r="AV128" s="150"/>
      <c r="AW128" s="151"/>
      <c r="AX128" s="115"/>
      <c r="AY128" s="134">
        <v>44469</v>
      </c>
      <c r="AZ128" s="23"/>
      <c r="BA128" s="134"/>
      <c r="BB128" s="124">
        <f t="shared" si="17"/>
        <v>1900000</v>
      </c>
    </row>
    <row r="129" spans="2:54" ht="13.4" customHeight="1" x14ac:dyDescent="0.35">
      <c r="B129" s="159" t="s">
        <v>418</v>
      </c>
      <c r="C129" s="142" t="s">
        <v>482</v>
      </c>
      <c r="D129" s="136" t="s">
        <v>493</v>
      </c>
      <c r="E129" s="137">
        <v>6566</v>
      </c>
      <c r="F129" s="189" t="s">
        <v>89</v>
      </c>
      <c r="G129" s="152" t="s">
        <v>71</v>
      </c>
      <c r="H129" s="152" t="s">
        <v>15</v>
      </c>
      <c r="I129" s="139" t="s">
        <v>166</v>
      </c>
      <c r="J129" s="139">
        <v>5213</v>
      </c>
      <c r="K129" s="140" t="s">
        <v>494</v>
      </c>
      <c r="L129" s="117" t="str">
        <f t="shared" si="11"/>
        <v>CML-5213(064)</v>
      </c>
      <c r="M129" s="141" t="s">
        <v>129</v>
      </c>
      <c r="N129" s="142" t="s">
        <v>495</v>
      </c>
      <c r="O129" s="121"/>
      <c r="P129" s="121"/>
      <c r="Q129" s="238"/>
      <c r="R129" s="145"/>
      <c r="S129" s="145"/>
      <c r="T129" s="239">
        <v>44435</v>
      </c>
      <c r="U129" s="134"/>
      <c r="V129" s="121">
        <v>44957</v>
      </c>
      <c r="W129" s="124">
        <f t="shared" si="12"/>
        <v>157212</v>
      </c>
      <c r="X129" s="146"/>
      <c r="Y129" s="153">
        <f>128788</f>
        <v>128788</v>
      </c>
      <c r="Z129" s="127">
        <f t="shared" si="13"/>
        <v>128788</v>
      </c>
      <c r="AA129" s="147"/>
      <c r="AB129" s="146"/>
      <c r="AC129" s="146"/>
      <c r="AD129" s="146"/>
      <c r="AE129" s="146"/>
      <c r="AF129" s="146"/>
      <c r="AG129" s="124">
        <f t="shared" si="18"/>
        <v>128788</v>
      </c>
      <c r="AH129" s="145"/>
      <c r="AI129" s="146"/>
      <c r="AJ129" s="146">
        <v>286000</v>
      </c>
      <c r="AK129" s="127">
        <f t="shared" si="14"/>
        <v>286000</v>
      </c>
      <c r="AL129" s="146"/>
      <c r="AM129" s="146"/>
      <c r="AN129" s="146"/>
      <c r="AO129" s="146"/>
      <c r="AP129" s="146"/>
      <c r="AQ129" s="146"/>
      <c r="AR129" s="124">
        <f t="shared" si="15"/>
        <v>286000</v>
      </c>
      <c r="AS129" s="124">
        <f t="shared" si="16"/>
        <v>157212</v>
      </c>
      <c r="AT129" s="131" t="s">
        <v>496</v>
      </c>
      <c r="AU129" s="149"/>
      <c r="AV129" s="150"/>
      <c r="AW129" s="151"/>
      <c r="AX129" s="115"/>
      <c r="AY129" s="134">
        <v>44104</v>
      </c>
      <c r="AZ129" s="23"/>
      <c r="BA129" s="134"/>
      <c r="BB129" s="124">
        <f t="shared" si="17"/>
        <v>286000</v>
      </c>
    </row>
    <row r="130" spans="2:54" ht="13.4" customHeight="1" x14ac:dyDescent="0.35">
      <c r="B130" s="159" t="s">
        <v>418</v>
      </c>
      <c r="C130" s="142" t="s">
        <v>482</v>
      </c>
      <c r="D130" s="136" t="s">
        <v>497</v>
      </c>
      <c r="E130" s="137">
        <v>6620</v>
      </c>
      <c r="F130" s="189" t="s">
        <v>89</v>
      </c>
      <c r="G130" s="152" t="s">
        <v>71</v>
      </c>
      <c r="H130" s="152" t="s">
        <v>15</v>
      </c>
      <c r="I130" s="139" t="s">
        <v>166</v>
      </c>
      <c r="J130" s="139">
        <v>5213</v>
      </c>
      <c r="K130" s="140"/>
      <c r="L130" s="117" t="str">
        <f t="shared" si="11"/>
        <v>CML-5213()</v>
      </c>
      <c r="M130" s="141" t="s">
        <v>129</v>
      </c>
      <c r="N130" s="142" t="s">
        <v>498</v>
      </c>
      <c r="O130" s="121"/>
      <c r="P130" s="121"/>
      <c r="Q130" s="143" t="s">
        <v>499</v>
      </c>
      <c r="R130" s="145"/>
      <c r="S130" s="145"/>
      <c r="T130" s="239">
        <v>44865</v>
      </c>
      <c r="U130" s="134">
        <v>44957</v>
      </c>
      <c r="V130" s="121">
        <v>44957</v>
      </c>
      <c r="W130" s="124">
        <f t="shared" si="12"/>
        <v>500000</v>
      </c>
      <c r="X130" s="146"/>
      <c r="Y130" s="153"/>
      <c r="Z130" s="127">
        <f t="shared" si="13"/>
        <v>0</v>
      </c>
      <c r="AA130" s="147"/>
      <c r="AB130" s="146"/>
      <c r="AC130" s="146"/>
      <c r="AD130" s="146"/>
      <c r="AE130" s="146"/>
      <c r="AF130" s="146"/>
      <c r="AG130" s="124">
        <f t="shared" si="18"/>
        <v>0</v>
      </c>
      <c r="AH130" s="145"/>
      <c r="AI130" s="146"/>
      <c r="AJ130" s="146">
        <v>500000</v>
      </c>
      <c r="AK130" s="127">
        <f t="shared" si="14"/>
        <v>500000</v>
      </c>
      <c r="AL130" s="146"/>
      <c r="AM130" s="146"/>
      <c r="AN130" s="146"/>
      <c r="AO130" s="146"/>
      <c r="AP130" s="146"/>
      <c r="AQ130" s="146"/>
      <c r="AR130" s="124">
        <f t="shared" si="15"/>
        <v>500000</v>
      </c>
      <c r="AS130" s="124">
        <f t="shared" si="16"/>
        <v>500000</v>
      </c>
      <c r="AT130" s="131"/>
      <c r="AU130" s="149"/>
      <c r="AV130" s="150"/>
      <c r="AW130" s="151"/>
      <c r="AX130" s="115"/>
      <c r="AY130" s="134">
        <v>44835</v>
      </c>
      <c r="AZ130" s="23"/>
      <c r="BA130" s="134"/>
      <c r="BB130" s="124">
        <f t="shared" si="17"/>
        <v>500000</v>
      </c>
    </row>
    <row r="131" spans="2:54" ht="13.4" customHeight="1" x14ac:dyDescent="0.35">
      <c r="B131" s="159" t="s">
        <v>418</v>
      </c>
      <c r="C131" s="142" t="s">
        <v>482</v>
      </c>
      <c r="D131" s="136" t="s">
        <v>500</v>
      </c>
      <c r="E131" s="137">
        <v>6613</v>
      </c>
      <c r="F131" s="189" t="s">
        <v>89</v>
      </c>
      <c r="G131" s="152" t="s">
        <v>71</v>
      </c>
      <c r="H131" s="152" t="s">
        <v>15</v>
      </c>
      <c r="I131" s="139" t="s">
        <v>166</v>
      </c>
      <c r="J131" s="139">
        <v>5213</v>
      </c>
      <c r="K131" s="140" t="s">
        <v>501</v>
      </c>
      <c r="L131" s="117" t="str">
        <f t="shared" si="11"/>
        <v>CML-5213(061)</v>
      </c>
      <c r="M131" s="141" t="s">
        <v>74</v>
      </c>
      <c r="N131" s="142" t="s">
        <v>502</v>
      </c>
      <c r="O131" s="121"/>
      <c r="P131" s="121"/>
      <c r="Q131" s="143" t="s">
        <v>503</v>
      </c>
      <c r="R131" s="145">
        <v>43349</v>
      </c>
      <c r="S131" s="145"/>
      <c r="T131" s="239">
        <v>44764</v>
      </c>
      <c r="U131" s="134">
        <v>44957</v>
      </c>
      <c r="V131" s="121">
        <v>44957</v>
      </c>
      <c r="W131" s="124">
        <f t="shared" si="12"/>
        <v>2329000</v>
      </c>
      <c r="X131" s="146"/>
      <c r="Y131" s="153"/>
      <c r="Z131" s="127">
        <f t="shared" si="13"/>
        <v>0</v>
      </c>
      <c r="AA131" s="147"/>
      <c r="AB131" s="146"/>
      <c r="AC131" s="146"/>
      <c r="AD131" s="146"/>
      <c r="AE131" s="146"/>
      <c r="AF131" s="146"/>
      <c r="AG131" s="124">
        <f t="shared" si="18"/>
        <v>0</v>
      </c>
      <c r="AH131" s="145"/>
      <c r="AI131" s="146"/>
      <c r="AJ131" s="146">
        <v>2329000</v>
      </c>
      <c r="AK131" s="127">
        <f t="shared" si="14"/>
        <v>2329000</v>
      </c>
      <c r="AL131" s="146"/>
      <c r="AM131" s="146"/>
      <c r="AN131" s="146"/>
      <c r="AO131" s="146"/>
      <c r="AP131" s="146"/>
      <c r="AQ131" s="146"/>
      <c r="AR131" s="124">
        <f t="shared" si="15"/>
        <v>2329000</v>
      </c>
      <c r="AS131" s="124">
        <f t="shared" si="16"/>
        <v>2329000</v>
      </c>
      <c r="AT131" s="131"/>
      <c r="AU131" s="149"/>
      <c r="AV131" s="150"/>
      <c r="AW131" s="151"/>
      <c r="AX131" s="115"/>
      <c r="AY131" s="134">
        <v>44835</v>
      </c>
      <c r="AZ131" s="23"/>
      <c r="BA131" s="134"/>
      <c r="BB131" s="124">
        <f t="shared" si="17"/>
        <v>2329000</v>
      </c>
    </row>
    <row r="132" spans="2:54" ht="13.4" customHeight="1" x14ac:dyDescent="0.35">
      <c r="B132" s="318" t="s">
        <v>504</v>
      </c>
      <c r="C132" s="142" t="s">
        <v>505</v>
      </c>
      <c r="D132" s="136" t="s">
        <v>506</v>
      </c>
      <c r="E132" s="325">
        <v>7182</v>
      </c>
      <c r="F132" s="189" t="s">
        <v>84</v>
      </c>
      <c r="G132" s="116" t="s">
        <v>71</v>
      </c>
      <c r="H132" s="116" t="s">
        <v>14</v>
      </c>
      <c r="I132" s="139"/>
      <c r="J132" s="139">
        <v>5132</v>
      </c>
      <c r="K132" s="140"/>
      <c r="L132" s="117" t="str">
        <f t="shared" si="11"/>
        <v>-5132()</v>
      </c>
      <c r="M132" s="141" t="s">
        <v>74</v>
      </c>
      <c r="N132" s="142" t="s">
        <v>507</v>
      </c>
      <c r="O132" s="121"/>
      <c r="P132" s="121"/>
      <c r="Q132" s="122"/>
      <c r="R132" s="145"/>
      <c r="S132" s="145">
        <v>45020</v>
      </c>
      <c r="T132" s="121">
        <v>44713</v>
      </c>
      <c r="U132" s="121">
        <v>44941</v>
      </c>
      <c r="V132" s="121">
        <v>44957</v>
      </c>
      <c r="W132" s="124">
        <f t="shared" si="12"/>
        <v>1394000</v>
      </c>
      <c r="X132" s="153"/>
      <c r="Y132" s="146"/>
      <c r="Z132" s="127">
        <f t="shared" si="13"/>
        <v>0</v>
      </c>
      <c r="AA132" s="128"/>
      <c r="AB132" s="128"/>
      <c r="AC132" s="146"/>
      <c r="AD132" s="146"/>
      <c r="AE132" s="146"/>
      <c r="AF132" s="146"/>
      <c r="AG132" s="124">
        <f t="shared" si="18"/>
        <v>0</v>
      </c>
      <c r="AH132" s="121"/>
      <c r="AI132" s="172">
        <v>1394000</v>
      </c>
      <c r="AJ132" s="172"/>
      <c r="AK132" s="130">
        <f t="shared" si="14"/>
        <v>1394000</v>
      </c>
      <c r="AL132" s="172"/>
      <c r="AM132" s="172"/>
      <c r="AN132" s="172"/>
      <c r="AO132" s="172"/>
      <c r="AP132" s="172"/>
      <c r="AQ132" s="172"/>
      <c r="AR132" s="124">
        <f t="shared" si="15"/>
        <v>1394000</v>
      </c>
      <c r="AS132" s="240">
        <f t="shared" si="16"/>
        <v>1394000</v>
      </c>
      <c r="AT132" s="241"/>
      <c r="AU132" s="174"/>
      <c r="AV132" s="174"/>
      <c r="AW132" s="133"/>
      <c r="AX132" s="115"/>
      <c r="AY132" s="134">
        <v>44835</v>
      </c>
      <c r="AZ132" s="23"/>
      <c r="BA132" s="134"/>
      <c r="BB132" s="124">
        <f t="shared" si="17"/>
        <v>1394000</v>
      </c>
    </row>
    <row r="133" spans="2:54" ht="13.4" customHeight="1" x14ac:dyDescent="0.35">
      <c r="B133" s="318" t="s">
        <v>504</v>
      </c>
      <c r="C133" s="142" t="s">
        <v>508</v>
      </c>
      <c r="D133" s="136" t="s">
        <v>509</v>
      </c>
      <c r="E133" s="325">
        <v>6536</v>
      </c>
      <c r="F133" s="189" t="s">
        <v>90</v>
      </c>
      <c r="G133" s="211" t="s">
        <v>91</v>
      </c>
      <c r="H133" s="211" t="s">
        <v>92</v>
      </c>
      <c r="I133" s="139"/>
      <c r="J133" s="139">
        <v>5132</v>
      </c>
      <c r="K133" s="140" t="s">
        <v>85</v>
      </c>
      <c r="L133" s="117" t="str">
        <f t="shared" si="11"/>
        <v>-5132(047)</v>
      </c>
      <c r="M133" s="141" t="s">
        <v>74</v>
      </c>
      <c r="N133" s="142" t="s">
        <v>510</v>
      </c>
      <c r="O133" s="121"/>
      <c r="P133" s="121"/>
      <c r="Q133" s="122"/>
      <c r="R133" s="145"/>
      <c r="S133" s="145">
        <v>45020</v>
      </c>
      <c r="T133" s="121">
        <v>43068</v>
      </c>
      <c r="U133" s="121">
        <v>44941</v>
      </c>
      <c r="V133" s="121">
        <v>44957</v>
      </c>
      <c r="W133" s="124">
        <f t="shared" si="12"/>
        <v>1440000</v>
      </c>
      <c r="X133" s="146"/>
      <c r="Y133" s="146"/>
      <c r="Z133" s="127">
        <f t="shared" si="13"/>
        <v>0</v>
      </c>
      <c r="AA133" s="128"/>
      <c r="AB133" s="128"/>
      <c r="AC133" s="146"/>
      <c r="AD133" s="155"/>
      <c r="AE133" s="146"/>
      <c r="AF133" s="146"/>
      <c r="AG133" s="124">
        <f t="shared" si="18"/>
        <v>0</v>
      </c>
      <c r="AH133" s="121"/>
      <c r="AI133" s="172"/>
      <c r="AJ133" s="172"/>
      <c r="AK133" s="130">
        <f t="shared" si="14"/>
        <v>0</v>
      </c>
      <c r="AL133" s="172"/>
      <c r="AM133" s="172"/>
      <c r="AN133" s="172"/>
      <c r="AO133" s="172">
        <v>1440000</v>
      </c>
      <c r="AP133" s="172"/>
      <c r="AQ133" s="172"/>
      <c r="AR133" s="124">
        <f t="shared" si="15"/>
        <v>1440000</v>
      </c>
      <c r="AS133" s="240">
        <f t="shared" si="16"/>
        <v>1440000</v>
      </c>
      <c r="AT133" s="241"/>
      <c r="AU133" s="174"/>
      <c r="AV133" s="174"/>
      <c r="AW133" s="133"/>
      <c r="AX133" s="115"/>
      <c r="AY133" s="134">
        <v>44835</v>
      </c>
      <c r="AZ133" s="23"/>
      <c r="BA133" s="134"/>
      <c r="BB133" s="124">
        <f t="shared" si="17"/>
        <v>1440000</v>
      </c>
    </row>
    <row r="134" spans="2:54" ht="13.4" customHeight="1" x14ac:dyDescent="0.35">
      <c r="B134" s="159" t="s">
        <v>504</v>
      </c>
      <c r="C134" s="142" t="s">
        <v>511</v>
      </c>
      <c r="D134" s="136" t="s">
        <v>512</v>
      </c>
      <c r="E134" s="137">
        <v>6270</v>
      </c>
      <c r="F134" s="323" t="s">
        <v>70</v>
      </c>
      <c r="G134" s="116" t="s">
        <v>71</v>
      </c>
      <c r="H134" s="152" t="s">
        <v>14</v>
      </c>
      <c r="I134" s="139"/>
      <c r="J134" s="139">
        <v>5030</v>
      </c>
      <c r="K134" s="140"/>
      <c r="L134" s="117" t="str">
        <f t="shared" si="11"/>
        <v>-5030()</v>
      </c>
      <c r="M134" s="141" t="s">
        <v>74</v>
      </c>
      <c r="N134" s="142" t="s">
        <v>513</v>
      </c>
      <c r="O134" s="121"/>
      <c r="P134" s="121"/>
      <c r="Q134" s="143"/>
      <c r="R134" s="145"/>
      <c r="S134" s="145">
        <v>44880</v>
      </c>
      <c r="T134" s="134" t="s">
        <v>77</v>
      </c>
      <c r="U134" s="134">
        <v>44835</v>
      </c>
      <c r="V134" s="121">
        <v>45199</v>
      </c>
      <c r="W134" s="124">
        <f t="shared" si="12"/>
        <v>600000</v>
      </c>
      <c r="X134" s="153"/>
      <c r="Y134" s="146"/>
      <c r="Z134" s="127">
        <f t="shared" si="13"/>
        <v>0</v>
      </c>
      <c r="AA134" s="147"/>
      <c r="AB134" s="146"/>
      <c r="AC134" s="146"/>
      <c r="AD134" s="146"/>
      <c r="AE134" s="146"/>
      <c r="AF134" s="146"/>
      <c r="AG134" s="124">
        <f t="shared" si="18"/>
        <v>0</v>
      </c>
      <c r="AH134" s="145"/>
      <c r="AI134" s="146">
        <v>600000</v>
      </c>
      <c r="AJ134" s="146"/>
      <c r="AK134" s="130">
        <f t="shared" si="14"/>
        <v>600000</v>
      </c>
      <c r="AL134" s="146"/>
      <c r="AM134" s="146"/>
      <c r="AN134" s="146"/>
      <c r="AO134" s="146"/>
      <c r="AP134" s="146"/>
      <c r="AQ134" s="146"/>
      <c r="AR134" s="124">
        <f t="shared" si="15"/>
        <v>600000</v>
      </c>
      <c r="AS134" s="240">
        <f t="shared" si="16"/>
        <v>600000</v>
      </c>
      <c r="AT134" s="131"/>
      <c r="AU134" s="149"/>
      <c r="AV134" s="150"/>
      <c r="AW134" s="151"/>
      <c r="AX134" s="115"/>
      <c r="AY134" s="134">
        <v>44469</v>
      </c>
      <c r="AZ134" s="23"/>
      <c r="BA134" s="134"/>
      <c r="BB134" s="124">
        <f t="shared" si="17"/>
        <v>600000</v>
      </c>
    </row>
    <row r="135" spans="2:54" ht="13.4" customHeight="1" x14ac:dyDescent="0.35">
      <c r="B135" s="159" t="s">
        <v>504</v>
      </c>
      <c r="C135" s="142" t="s">
        <v>511</v>
      </c>
      <c r="D135" s="136" t="s">
        <v>514</v>
      </c>
      <c r="E135" s="137">
        <v>4313</v>
      </c>
      <c r="F135" s="323" t="s">
        <v>89</v>
      </c>
      <c r="G135" s="116" t="s">
        <v>71</v>
      </c>
      <c r="H135" s="152" t="s">
        <v>15</v>
      </c>
      <c r="I135" s="139"/>
      <c r="J135" s="139">
        <v>5030</v>
      </c>
      <c r="K135" s="140" t="s">
        <v>515</v>
      </c>
      <c r="L135" s="117" t="str">
        <f t="shared" si="11"/>
        <v>-5030(069)</v>
      </c>
      <c r="M135" s="141" t="s">
        <v>74</v>
      </c>
      <c r="N135" s="142" t="s">
        <v>516</v>
      </c>
      <c r="O135" s="121"/>
      <c r="P135" s="121"/>
      <c r="Q135" s="143"/>
      <c r="R135" s="145"/>
      <c r="S135" s="145">
        <v>45047</v>
      </c>
      <c r="T135" s="134">
        <v>43584</v>
      </c>
      <c r="U135" s="134">
        <v>44957</v>
      </c>
      <c r="V135" s="121">
        <v>44957</v>
      </c>
      <c r="W135" s="124">
        <f t="shared" ref="W135:W150" si="19">AS135</f>
        <v>1407000</v>
      </c>
      <c r="X135" s="146"/>
      <c r="Y135" s="153"/>
      <c r="Z135" s="127">
        <f t="shared" ref="Z135:Z148" si="20">X135+Y135</f>
        <v>0</v>
      </c>
      <c r="AA135" s="147"/>
      <c r="AB135" s="146"/>
      <c r="AC135" s="146"/>
      <c r="AD135" s="146"/>
      <c r="AE135" s="146"/>
      <c r="AF135" s="146"/>
      <c r="AG135" s="124">
        <f t="shared" si="18"/>
        <v>0</v>
      </c>
      <c r="AH135" s="145"/>
      <c r="AI135" s="146"/>
      <c r="AJ135" s="146">
        <v>1407000</v>
      </c>
      <c r="AK135" s="130">
        <f t="shared" ref="AK135:AK148" si="21">AI135+AJ135</f>
        <v>1407000</v>
      </c>
      <c r="AL135" s="146"/>
      <c r="AM135" s="146"/>
      <c r="AN135" s="146"/>
      <c r="AO135" s="146"/>
      <c r="AP135" s="146"/>
      <c r="AQ135" s="146"/>
      <c r="AR135" s="124">
        <f t="shared" ref="AR135:AR148" si="22">SUM(AK135:AQ135)</f>
        <v>1407000</v>
      </c>
      <c r="AS135" s="240">
        <f t="shared" ref="AS135:AS148" si="23">AR135-AG135</f>
        <v>1407000</v>
      </c>
      <c r="AT135" s="131"/>
      <c r="AU135" s="149"/>
      <c r="AV135" s="150"/>
      <c r="AW135" s="151"/>
      <c r="AX135" s="115"/>
      <c r="AY135" s="134">
        <v>44835</v>
      </c>
      <c r="AZ135" s="23"/>
      <c r="BA135" s="134"/>
      <c r="BB135" s="124">
        <f t="shared" ref="BB135:BB148" si="24">AR135</f>
        <v>1407000</v>
      </c>
    </row>
    <row r="136" spans="2:54" ht="13.4" customHeight="1" x14ac:dyDescent="0.35">
      <c r="B136" s="159" t="s">
        <v>504</v>
      </c>
      <c r="C136" s="142" t="s">
        <v>511</v>
      </c>
      <c r="D136" s="136" t="s">
        <v>514</v>
      </c>
      <c r="E136" s="137">
        <v>4313</v>
      </c>
      <c r="F136" s="323" t="s">
        <v>80</v>
      </c>
      <c r="G136" s="204" t="s">
        <v>81</v>
      </c>
      <c r="H136" s="138" t="s">
        <v>81</v>
      </c>
      <c r="I136" s="139"/>
      <c r="J136" s="139">
        <v>5030</v>
      </c>
      <c r="K136" s="140" t="s">
        <v>515</v>
      </c>
      <c r="L136" s="117" t="str">
        <f t="shared" si="11"/>
        <v>-5030(069)</v>
      </c>
      <c r="M136" s="141" t="s">
        <v>74</v>
      </c>
      <c r="N136" s="142" t="s">
        <v>516</v>
      </c>
      <c r="O136" s="121"/>
      <c r="P136" s="121"/>
      <c r="Q136" s="143"/>
      <c r="R136" s="145"/>
      <c r="S136" s="145">
        <v>45047</v>
      </c>
      <c r="T136" s="134">
        <v>43584</v>
      </c>
      <c r="U136" s="134">
        <v>44957</v>
      </c>
      <c r="V136" s="121">
        <v>45199</v>
      </c>
      <c r="W136" s="124">
        <f t="shared" si="19"/>
        <v>81047</v>
      </c>
      <c r="X136" s="146"/>
      <c r="Y136" s="146"/>
      <c r="Z136" s="127">
        <f t="shared" si="20"/>
        <v>0</v>
      </c>
      <c r="AA136" s="147"/>
      <c r="AB136" s="146"/>
      <c r="AC136" s="146"/>
      <c r="AD136" s="146"/>
      <c r="AE136" s="146"/>
      <c r="AF136" s="148"/>
      <c r="AG136" s="124">
        <f t="shared" si="18"/>
        <v>0</v>
      </c>
      <c r="AH136" s="145"/>
      <c r="AI136" s="146"/>
      <c r="AJ136" s="146"/>
      <c r="AK136" s="130">
        <f t="shared" si="21"/>
        <v>0</v>
      </c>
      <c r="AL136" s="146"/>
      <c r="AM136" s="146"/>
      <c r="AN136" s="146"/>
      <c r="AO136" s="146"/>
      <c r="AP136" s="146"/>
      <c r="AQ136" s="146">
        <v>81047</v>
      </c>
      <c r="AR136" s="124">
        <f t="shared" si="22"/>
        <v>81047</v>
      </c>
      <c r="AS136" s="240">
        <f t="shared" si="23"/>
        <v>81047</v>
      </c>
      <c r="AT136" s="131"/>
      <c r="AU136" s="149"/>
      <c r="AV136" s="150"/>
      <c r="AW136" s="151"/>
      <c r="AX136" s="115"/>
      <c r="AY136" s="134">
        <v>44835</v>
      </c>
      <c r="AZ136" s="23"/>
      <c r="BA136" s="134"/>
      <c r="BB136" s="124">
        <f t="shared" si="24"/>
        <v>81047</v>
      </c>
    </row>
    <row r="137" spans="2:54" s="220" customFormat="1" ht="13.4" customHeight="1" x14ac:dyDescent="0.35">
      <c r="B137" s="318" t="s">
        <v>504</v>
      </c>
      <c r="C137" s="142" t="s">
        <v>517</v>
      </c>
      <c r="D137" s="136" t="s">
        <v>514</v>
      </c>
      <c r="E137" s="321">
        <v>4313</v>
      </c>
      <c r="F137" s="221" t="s">
        <v>518</v>
      </c>
      <c r="G137" s="242" t="s">
        <v>19</v>
      </c>
      <c r="H137" s="154" t="s">
        <v>351</v>
      </c>
      <c r="I137" s="139" t="s">
        <v>519</v>
      </c>
      <c r="J137" s="139">
        <v>5094</v>
      </c>
      <c r="K137" s="140" t="s">
        <v>515</v>
      </c>
      <c r="L137" s="176" t="str">
        <f t="shared" si="11"/>
        <v>RSTPLR-5094(069)</v>
      </c>
      <c r="M137" s="141" t="s">
        <v>74</v>
      </c>
      <c r="N137" s="142" t="s">
        <v>516</v>
      </c>
      <c r="O137" s="121"/>
      <c r="P137" s="121" t="s">
        <v>520</v>
      </c>
      <c r="Q137" s="243" t="s">
        <v>521</v>
      </c>
      <c r="R137" s="145"/>
      <c r="S137" s="145">
        <v>44663</v>
      </c>
      <c r="T137" s="134">
        <v>43584</v>
      </c>
      <c r="U137" s="134">
        <v>44575</v>
      </c>
      <c r="V137" s="177">
        <v>44742</v>
      </c>
      <c r="W137" s="124">
        <f t="shared" si="19"/>
        <v>3296000</v>
      </c>
      <c r="X137" s="146"/>
      <c r="Y137" s="146"/>
      <c r="Z137" s="192">
        <f t="shared" si="20"/>
        <v>0</v>
      </c>
      <c r="AA137" s="147"/>
      <c r="AB137" s="146"/>
      <c r="AC137" s="155"/>
      <c r="AD137" s="146"/>
      <c r="AE137" s="146"/>
      <c r="AF137" s="146"/>
      <c r="AG137" s="124">
        <f t="shared" si="18"/>
        <v>0</v>
      </c>
      <c r="AH137" s="145"/>
      <c r="AI137" s="146"/>
      <c r="AJ137" s="146"/>
      <c r="AK137" s="244">
        <f t="shared" si="21"/>
        <v>0</v>
      </c>
      <c r="AL137" s="146"/>
      <c r="AM137" s="146"/>
      <c r="AN137" s="146">
        <v>3296000</v>
      </c>
      <c r="AO137" s="146"/>
      <c r="AP137" s="146"/>
      <c r="AQ137" s="146"/>
      <c r="AR137" s="124">
        <f t="shared" si="22"/>
        <v>3296000</v>
      </c>
      <c r="AS137" s="240">
        <f t="shared" si="23"/>
        <v>3296000</v>
      </c>
      <c r="AT137" s="131" t="s">
        <v>522</v>
      </c>
      <c r="AU137" s="149"/>
      <c r="AV137" s="150"/>
      <c r="AW137" s="245"/>
      <c r="AX137" s="183"/>
      <c r="AY137" s="134">
        <v>44469</v>
      </c>
      <c r="AZ137" s="184"/>
      <c r="BA137" s="134"/>
      <c r="BB137" s="124">
        <f t="shared" si="24"/>
        <v>3296000</v>
      </c>
    </row>
    <row r="138" spans="2:54" s="220" customFormat="1" ht="13.4" customHeight="1" x14ac:dyDescent="0.35">
      <c r="B138" s="318" t="s">
        <v>504</v>
      </c>
      <c r="C138" s="142" t="s">
        <v>517</v>
      </c>
      <c r="D138" s="136" t="s">
        <v>514</v>
      </c>
      <c r="E138" s="321">
        <v>4313</v>
      </c>
      <c r="F138" s="221" t="s">
        <v>523</v>
      </c>
      <c r="G138" s="242" t="s">
        <v>19</v>
      </c>
      <c r="H138" s="154" t="s">
        <v>351</v>
      </c>
      <c r="I138" s="139" t="s">
        <v>519</v>
      </c>
      <c r="J138" s="139">
        <v>5094</v>
      </c>
      <c r="K138" s="140" t="s">
        <v>515</v>
      </c>
      <c r="L138" s="176" t="str">
        <f t="shared" si="11"/>
        <v>RSTPLR-5094(069)</v>
      </c>
      <c r="M138" s="141" t="s">
        <v>74</v>
      </c>
      <c r="N138" s="142" t="s">
        <v>516</v>
      </c>
      <c r="O138" s="121"/>
      <c r="P138" s="121" t="s">
        <v>520</v>
      </c>
      <c r="Q138" s="243" t="s">
        <v>521</v>
      </c>
      <c r="R138" s="145"/>
      <c r="S138" s="145">
        <v>44663</v>
      </c>
      <c r="T138" s="134">
        <v>43584</v>
      </c>
      <c r="U138" s="134">
        <v>44575</v>
      </c>
      <c r="V138" s="177">
        <v>44742</v>
      </c>
      <c r="W138" s="124">
        <f t="shared" si="19"/>
        <v>6000000</v>
      </c>
      <c r="X138" s="146"/>
      <c r="Y138" s="146"/>
      <c r="Z138" s="192">
        <f t="shared" si="20"/>
        <v>0</v>
      </c>
      <c r="AA138" s="147"/>
      <c r="AB138" s="146"/>
      <c r="AC138" s="155"/>
      <c r="AD138" s="146"/>
      <c r="AE138" s="146"/>
      <c r="AF138" s="146"/>
      <c r="AG138" s="124">
        <f t="shared" si="18"/>
        <v>0</v>
      </c>
      <c r="AH138" s="145"/>
      <c r="AI138" s="146"/>
      <c r="AJ138" s="146"/>
      <c r="AK138" s="244">
        <f t="shared" si="21"/>
        <v>0</v>
      </c>
      <c r="AL138" s="146"/>
      <c r="AM138" s="146"/>
      <c r="AN138" s="146">
        <v>6000000</v>
      </c>
      <c r="AO138" s="146"/>
      <c r="AP138" s="146"/>
      <c r="AQ138" s="146"/>
      <c r="AR138" s="124">
        <f t="shared" si="22"/>
        <v>6000000</v>
      </c>
      <c r="AS138" s="240">
        <f t="shared" si="23"/>
        <v>6000000</v>
      </c>
      <c r="AT138" s="131" t="s">
        <v>522</v>
      </c>
      <c r="AU138" s="149"/>
      <c r="AV138" s="150"/>
      <c r="AW138" s="245"/>
      <c r="AX138" s="183"/>
      <c r="AY138" s="134">
        <v>44469</v>
      </c>
      <c r="AZ138" s="184"/>
      <c r="BA138" s="134"/>
      <c r="BB138" s="124">
        <f t="shared" si="24"/>
        <v>6000000</v>
      </c>
    </row>
    <row r="139" spans="2:54" ht="13.4" customHeight="1" x14ac:dyDescent="0.35">
      <c r="B139" s="318" t="s">
        <v>504</v>
      </c>
      <c r="C139" s="142" t="s">
        <v>517</v>
      </c>
      <c r="D139" s="136" t="s">
        <v>524</v>
      </c>
      <c r="E139" s="137">
        <v>6686</v>
      </c>
      <c r="F139" s="189" t="s">
        <v>89</v>
      </c>
      <c r="G139" s="116" t="s">
        <v>71</v>
      </c>
      <c r="H139" s="152" t="s">
        <v>15</v>
      </c>
      <c r="I139" s="139"/>
      <c r="J139" s="139">
        <v>5094</v>
      </c>
      <c r="K139" s="140"/>
      <c r="L139" s="117" t="str">
        <f t="shared" si="11"/>
        <v>-5094()</v>
      </c>
      <c r="M139" s="141" t="s">
        <v>74</v>
      </c>
      <c r="N139" s="142" t="s">
        <v>525</v>
      </c>
      <c r="O139" s="121"/>
      <c r="P139" s="121"/>
      <c r="Q139" s="143"/>
      <c r="R139" s="145"/>
      <c r="S139" s="145"/>
      <c r="T139" s="134"/>
      <c r="U139" s="134"/>
      <c r="V139" s="121">
        <v>44957</v>
      </c>
      <c r="W139" s="124">
        <f t="shared" si="19"/>
        <v>1907000</v>
      </c>
      <c r="X139" s="146"/>
      <c r="Y139" s="153"/>
      <c r="Z139" s="127">
        <f t="shared" si="20"/>
        <v>0</v>
      </c>
      <c r="AA139" s="147"/>
      <c r="AB139" s="146"/>
      <c r="AC139" s="146"/>
      <c r="AD139" s="146"/>
      <c r="AE139" s="146"/>
      <c r="AF139" s="146"/>
      <c r="AG139" s="124">
        <f t="shared" si="18"/>
        <v>0</v>
      </c>
      <c r="AH139" s="145"/>
      <c r="AI139" s="146"/>
      <c r="AJ139" s="146">
        <v>1907000</v>
      </c>
      <c r="AK139" s="130">
        <f t="shared" si="21"/>
        <v>1907000</v>
      </c>
      <c r="AL139" s="146"/>
      <c r="AM139" s="146"/>
      <c r="AN139" s="146"/>
      <c r="AO139" s="146"/>
      <c r="AP139" s="146"/>
      <c r="AQ139" s="146"/>
      <c r="AR139" s="124">
        <f t="shared" si="22"/>
        <v>1907000</v>
      </c>
      <c r="AS139" s="240">
        <f t="shared" si="23"/>
        <v>1907000</v>
      </c>
      <c r="AT139" s="131" t="s">
        <v>526</v>
      </c>
      <c r="AU139" s="149"/>
      <c r="AV139" s="150"/>
      <c r="AW139" s="151"/>
      <c r="AX139" s="115"/>
      <c r="AY139" s="134">
        <v>44835</v>
      </c>
      <c r="AZ139" s="23"/>
      <c r="BA139" s="134"/>
      <c r="BB139" s="124">
        <f t="shared" si="24"/>
        <v>1907000</v>
      </c>
    </row>
    <row r="140" spans="2:54" ht="13.4" customHeight="1" x14ac:dyDescent="0.35">
      <c r="B140" s="318" t="s">
        <v>504</v>
      </c>
      <c r="C140" s="142" t="s">
        <v>517</v>
      </c>
      <c r="D140" s="136" t="s">
        <v>527</v>
      </c>
      <c r="E140" s="137">
        <v>7209</v>
      </c>
      <c r="F140" s="323" t="s">
        <v>528</v>
      </c>
      <c r="G140" s="116" t="s">
        <v>71</v>
      </c>
      <c r="H140" s="152" t="s">
        <v>14</v>
      </c>
      <c r="I140" s="139"/>
      <c r="J140" s="139">
        <v>5094</v>
      </c>
      <c r="K140" s="140"/>
      <c r="L140" s="117" t="str">
        <f t="shared" si="11"/>
        <v>-5094()</v>
      </c>
      <c r="M140" s="141" t="s">
        <v>74</v>
      </c>
      <c r="N140" s="142" t="s">
        <v>529</v>
      </c>
      <c r="O140" s="121"/>
      <c r="P140" s="121"/>
      <c r="Q140" s="143"/>
      <c r="R140" s="145"/>
      <c r="S140" s="145">
        <v>45047</v>
      </c>
      <c r="T140" s="134">
        <v>44483</v>
      </c>
      <c r="U140" s="134">
        <v>44957</v>
      </c>
      <c r="V140" s="121">
        <v>44957</v>
      </c>
      <c r="W140" s="124">
        <f t="shared" si="19"/>
        <v>1900000</v>
      </c>
      <c r="X140" s="153"/>
      <c r="Y140" s="146"/>
      <c r="Z140" s="127">
        <f t="shared" si="20"/>
        <v>0</v>
      </c>
      <c r="AA140" s="147"/>
      <c r="AB140" s="146"/>
      <c r="AC140" s="146"/>
      <c r="AD140" s="146"/>
      <c r="AE140" s="146"/>
      <c r="AF140" s="146"/>
      <c r="AG140" s="124">
        <f t="shared" si="18"/>
        <v>0</v>
      </c>
      <c r="AH140" s="145"/>
      <c r="AI140" s="146">
        <v>1900000</v>
      </c>
      <c r="AJ140" s="146"/>
      <c r="AK140" s="130">
        <f t="shared" si="21"/>
        <v>1900000</v>
      </c>
      <c r="AL140" s="146"/>
      <c r="AM140" s="146"/>
      <c r="AN140" s="146"/>
      <c r="AO140" s="146"/>
      <c r="AP140" s="146"/>
      <c r="AQ140" s="146"/>
      <c r="AR140" s="124">
        <f t="shared" si="22"/>
        <v>1900000</v>
      </c>
      <c r="AS140" s="240">
        <f t="shared" si="23"/>
        <v>1900000</v>
      </c>
      <c r="AT140" s="131"/>
      <c r="AU140" s="149"/>
      <c r="AV140" s="150"/>
      <c r="AW140" s="151"/>
      <c r="AX140" s="115"/>
      <c r="AY140" s="134">
        <v>44835</v>
      </c>
      <c r="AZ140" s="23"/>
      <c r="BA140" s="134"/>
      <c r="BB140" s="124">
        <f t="shared" si="24"/>
        <v>1900000</v>
      </c>
    </row>
    <row r="141" spans="2:54" ht="13.4" customHeight="1" x14ac:dyDescent="0.35">
      <c r="B141" s="159" t="s">
        <v>504</v>
      </c>
      <c r="C141" s="142" t="s">
        <v>530</v>
      </c>
      <c r="D141" s="136" t="s">
        <v>531</v>
      </c>
      <c r="E141" s="137">
        <v>7332</v>
      </c>
      <c r="F141" s="323" t="s">
        <v>70</v>
      </c>
      <c r="G141" s="116" t="s">
        <v>71</v>
      </c>
      <c r="H141" s="152" t="s">
        <v>14</v>
      </c>
      <c r="I141" s="139"/>
      <c r="J141" s="139">
        <v>5030</v>
      </c>
      <c r="K141" s="140"/>
      <c r="L141" s="117" t="str">
        <f t="shared" si="11"/>
        <v>-5030()</v>
      </c>
      <c r="M141" s="141" t="s">
        <v>74</v>
      </c>
      <c r="N141" s="142" t="s">
        <v>532</v>
      </c>
      <c r="O141" s="121"/>
      <c r="P141" s="121"/>
      <c r="Q141" s="122" t="s">
        <v>533</v>
      </c>
      <c r="R141" s="145">
        <v>44756</v>
      </c>
      <c r="S141" s="145">
        <v>45047</v>
      </c>
      <c r="T141" s="134">
        <v>44741</v>
      </c>
      <c r="U141" s="134">
        <v>44958</v>
      </c>
      <c r="V141" s="121">
        <v>45199</v>
      </c>
      <c r="W141" s="124">
        <f t="shared" si="19"/>
        <v>1800000</v>
      </c>
      <c r="X141" s="153"/>
      <c r="Y141" s="146"/>
      <c r="Z141" s="127">
        <f t="shared" si="20"/>
        <v>0</v>
      </c>
      <c r="AA141" s="147"/>
      <c r="AB141" s="146"/>
      <c r="AC141" s="146"/>
      <c r="AD141" s="146"/>
      <c r="AE141" s="146"/>
      <c r="AF141" s="146"/>
      <c r="AG141" s="124">
        <f t="shared" si="18"/>
        <v>0</v>
      </c>
      <c r="AH141" s="145"/>
      <c r="AI141" s="146">
        <v>1800000</v>
      </c>
      <c r="AJ141" s="146"/>
      <c r="AK141" s="130">
        <f t="shared" si="21"/>
        <v>1800000</v>
      </c>
      <c r="AL141" s="146"/>
      <c r="AM141" s="146"/>
      <c r="AN141" s="146"/>
      <c r="AO141" s="146"/>
      <c r="AP141" s="146"/>
      <c r="AQ141" s="146"/>
      <c r="AR141" s="124">
        <f t="shared" si="22"/>
        <v>1800000</v>
      </c>
      <c r="AS141" s="240">
        <f t="shared" si="23"/>
        <v>1800000</v>
      </c>
      <c r="AT141" s="131" t="s">
        <v>534</v>
      </c>
      <c r="AU141" s="149"/>
      <c r="AV141" s="150"/>
      <c r="AW141" s="151"/>
      <c r="AX141" s="115"/>
      <c r="AY141" s="134">
        <v>44621</v>
      </c>
      <c r="AZ141" s="23"/>
      <c r="BA141" s="134"/>
      <c r="BB141" s="124">
        <f t="shared" si="24"/>
        <v>1800000</v>
      </c>
    </row>
    <row r="142" spans="2:54" ht="13.4" customHeight="1" x14ac:dyDescent="0.35">
      <c r="B142" s="159" t="s">
        <v>504</v>
      </c>
      <c r="C142" s="142" t="s">
        <v>530</v>
      </c>
      <c r="D142" s="136" t="s">
        <v>535</v>
      </c>
      <c r="E142" s="137">
        <v>7316</v>
      </c>
      <c r="F142" s="323" t="s">
        <v>234</v>
      </c>
      <c r="G142" s="116" t="s">
        <v>71</v>
      </c>
      <c r="H142" s="152" t="s">
        <v>15</v>
      </c>
      <c r="I142" s="139"/>
      <c r="J142" s="139">
        <v>5030</v>
      </c>
      <c r="K142" s="140"/>
      <c r="L142" s="117" t="str">
        <f t="shared" si="11"/>
        <v>-5030()</v>
      </c>
      <c r="M142" s="141" t="s">
        <v>74</v>
      </c>
      <c r="N142" s="142" t="s">
        <v>536</v>
      </c>
      <c r="O142" s="121"/>
      <c r="P142" s="121"/>
      <c r="Q142" s="236" t="s">
        <v>533</v>
      </c>
      <c r="R142" s="145">
        <v>44763</v>
      </c>
      <c r="S142" s="145">
        <v>45017</v>
      </c>
      <c r="T142" s="134">
        <v>44763</v>
      </c>
      <c r="U142" s="134">
        <v>44957</v>
      </c>
      <c r="V142" s="121">
        <v>44957</v>
      </c>
      <c r="W142" s="124">
        <f t="shared" si="19"/>
        <v>200000</v>
      </c>
      <c r="X142" s="146"/>
      <c r="Y142" s="153"/>
      <c r="Z142" s="127">
        <f t="shared" si="20"/>
        <v>0</v>
      </c>
      <c r="AA142" s="147"/>
      <c r="AB142" s="146"/>
      <c r="AC142" s="146"/>
      <c r="AD142" s="146"/>
      <c r="AE142" s="146"/>
      <c r="AF142" s="146"/>
      <c r="AG142" s="124">
        <f t="shared" si="18"/>
        <v>0</v>
      </c>
      <c r="AH142" s="145"/>
      <c r="AI142" s="146"/>
      <c r="AJ142" s="146">
        <v>200000</v>
      </c>
      <c r="AK142" s="130">
        <f t="shared" si="21"/>
        <v>200000</v>
      </c>
      <c r="AL142" s="146"/>
      <c r="AM142" s="146"/>
      <c r="AN142" s="146"/>
      <c r="AO142" s="146"/>
      <c r="AP142" s="146"/>
      <c r="AQ142" s="146"/>
      <c r="AR142" s="124">
        <f t="shared" si="22"/>
        <v>200000</v>
      </c>
      <c r="AS142" s="240">
        <f t="shared" si="23"/>
        <v>200000</v>
      </c>
      <c r="AT142" s="131"/>
      <c r="AU142" s="149"/>
      <c r="AV142" s="150"/>
      <c r="AW142" s="151"/>
      <c r="AX142" s="115"/>
      <c r="AY142" s="134">
        <v>44835</v>
      </c>
      <c r="AZ142" s="23"/>
      <c r="BA142" s="134"/>
      <c r="BB142" s="124">
        <f t="shared" si="24"/>
        <v>200000</v>
      </c>
    </row>
    <row r="143" spans="2:54" ht="13.4" customHeight="1" x14ac:dyDescent="0.35">
      <c r="B143" s="159" t="s">
        <v>537</v>
      </c>
      <c r="C143" s="142" t="s">
        <v>538</v>
      </c>
      <c r="D143" s="136" t="s">
        <v>539</v>
      </c>
      <c r="E143" s="137">
        <v>7226</v>
      </c>
      <c r="F143" s="189" t="s">
        <v>70</v>
      </c>
      <c r="G143" s="152" t="s">
        <v>71</v>
      </c>
      <c r="H143" s="116" t="s">
        <v>14</v>
      </c>
      <c r="I143" s="139" t="s">
        <v>133</v>
      </c>
      <c r="J143" s="139">
        <v>5383</v>
      </c>
      <c r="K143" s="140" t="s">
        <v>540</v>
      </c>
      <c r="L143" s="117" t="str">
        <f t="shared" si="11"/>
        <v>STPL-5383(014)</v>
      </c>
      <c r="M143" s="141" t="s">
        <v>74</v>
      </c>
      <c r="N143" s="142" t="s">
        <v>541</v>
      </c>
      <c r="O143" s="121"/>
      <c r="P143" s="121"/>
      <c r="Q143" s="246" t="s">
        <v>390</v>
      </c>
      <c r="R143" s="247">
        <v>44824</v>
      </c>
      <c r="S143" s="145">
        <v>44999</v>
      </c>
      <c r="T143" s="134">
        <v>44551</v>
      </c>
      <c r="U143" s="134">
        <v>44834</v>
      </c>
      <c r="V143" s="121">
        <v>45199</v>
      </c>
      <c r="W143" s="124">
        <f t="shared" si="19"/>
        <v>242000</v>
      </c>
      <c r="X143" s="153"/>
      <c r="Y143" s="146"/>
      <c r="Z143" s="127">
        <f t="shared" si="20"/>
        <v>0</v>
      </c>
      <c r="AA143" s="147"/>
      <c r="AB143" s="146"/>
      <c r="AC143" s="146"/>
      <c r="AD143" s="146"/>
      <c r="AE143" s="146"/>
      <c r="AF143" s="146"/>
      <c r="AG143" s="124">
        <f t="shared" si="18"/>
        <v>0</v>
      </c>
      <c r="AH143" s="145"/>
      <c r="AI143" s="146">
        <v>242000</v>
      </c>
      <c r="AJ143" s="146"/>
      <c r="AK143" s="130">
        <f t="shared" si="21"/>
        <v>242000</v>
      </c>
      <c r="AL143" s="146"/>
      <c r="AM143" s="146"/>
      <c r="AN143" s="146"/>
      <c r="AO143" s="146"/>
      <c r="AP143" s="146"/>
      <c r="AQ143" s="146"/>
      <c r="AR143" s="124">
        <f t="shared" si="22"/>
        <v>242000</v>
      </c>
      <c r="AS143" s="240">
        <f t="shared" si="23"/>
        <v>242000</v>
      </c>
      <c r="AT143" s="131" t="s">
        <v>542</v>
      </c>
      <c r="AU143" s="149"/>
      <c r="AV143" s="150"/>
      <c r="AW143" s="151"/>
      <c r="AX143" s="115"/>
      <c r="AY143" s="134">
        <v>44469</v>
      </c>
      <c r="AZ143" s="23"/>
      <c r="BA143" s="134"/>
      <c r="BB143" s="124">
        <f t="shared" si="24"/>
        <v>242000</v>
      </c>
    </row>
    <row r="144" spans="2:54" ht="13.15" customHeight="1" x14ac:dyDescent="0.35">
      <c r="B144" s="159" t="s">
        <v>537</v>
      </c>
      <c r="C144" s="329" t="s">
        <v>543</v>
      </c>
      <c r="D144" s="330" t="s">
        <v>544</v>
      </c>
      <c r="E144" s="331">
        <v>6607</v>
      </c>
      <c r="F144" s="323" t="s">
        <v>84</v>
      </c>
      <c r="G144" s="175" t="s">
        <v>71</v>
      </c>
      <c r="H144" s="175" t="s">
        <v>14</v>
      </c>
      <c r="I144" s="248" t="s">
        <v>133</v>
      </c>
      <c r="J144" s="248">
        <v>5123</v>
      </c>
      <c r="K144" s="249" t="s">
        <v>114</v>
      </c>
      <c r="L144" s="117" t="str">
        <f t="shared" si="11"/>
        <v>STPL-5123(016)</v>
      </c>
      <c r="M144" s="141" t="s">
        <v>74</v>
      </c>
      <c r="N144" s="218" t="s">
        <v>545</v>
      </c>
      <c r="O144" s="121"/>
      <c r="P144" s="121"/>
      <c r="Q144" s="122"/>
      <c r="R144" s="145"/>
      <c r="S144" s="145">
        <v>45017</v>
      </c>
      <c r="T144" s="121">
        <v>44356</v>
      </c>
      <c r="U144" s="121">
        <v>44866</v>
      </c>
      <c r="V144" s="121">
        <v>44957</v>
      </c>
      <c r="W144" s="124">
        <f t="shared" si="19"/>
        <v>1195000</v>
      </c>
      <c r="X144" s="153"/>
      <c r="Y144" s="146"/>
      <c r="Z144" s="127">
        <f t="shared" si="20"/>
        <v>0</v>
      </c>
      <c r="AA144" s="128"/>
      <c r="AB144" s="128"/>
      <c r="AC144" s="127"/>
      <c r="AD144" s="127"/>
      <c r="AE144" s="127"/>
      <c r="AF144" s="127"/>
      <c r="AG144" s="124">
        <f t="shared" si="18"/>
        <v>0</v>
      </c>
      <c r="AH144" s="121"/>
      <c r="AI144" s="172">
        <v>1195000</v>
      </c>
      <c r="AJ144" s="172"/>
      <c r="AK144" s="130">
        <f t="shared" si="21"/>
        <v>1195000</v>
      </c>
      <c r="AL144" s="172"/>
      <c r="AM144" s="172"/>
      <c r="AN144" s="172"/>
      <c r="AO144" s="172"/>
      <c r="AP144" s="172"/>
      <c r="AQ144" s="172"/>
      <c r="AR144" s="124">
        <f t="shared" si="22"/>
        <v>1195000</v>
      </c>
      <c r="AS144" s="240">
        <f t="shared" si="23"/>
        <v>1195000</v>
      </c>
      <c r="AT144" s="206"/>
      <c r="AU144" s="174"/>
      <c r="AV144" s="174"/>
      <c r="AW144" s="250"/>
      <c r="AX144" s="115"/>
      <c r="AY144" s="134">
        <v>44835</v>
      </c>
      <c r="AZ144" s="23"/>
      <c r="BA144" s="134"/>
      <c r="BB144" s="124">
        <f t="shared" si="24"/>
        <v>1195000</v>
      </c>
    </row>
    <row r="145" spans="2:54" ht="13.15" customHeight="1" x14ac:dyDescent="0.35">
      <c r="B145" s="159" t="s">
        <v>537</v>
      </c>
      <c r="C145" s="329" t="s">
        <v>546</v>
      </c>
      <c r="D145" s="330" t="s">
        <v>547</v>
      </c>
      <c r="E145" s="331">
        <v>6600</v>
      </c>
      <c r="F145" s="323" t="s">
        <v>256</v>
      </c>
      <c r="G145" s="175" t="s">
        <v>71</v>
      </c>
      <c r="H145" s="175" t="s">
        <v>14</v>
      </c>
      <c r="I145" s="248" t="s">
        <v>133</v>
      </c>
      <c r="J145" s="248">
        <v>5920</v>
      </c>
      <c r="K145" s="249" t="s">
        <v>548</v>
      </c>
      <c r="L145" s="117" t="str">
        <f t="shared" si="11"/>
        <v>STPL-5920(164)</v>
      </c>
      <c r="M145" s="141" t="s">
        <v>74</v>
      </c>
      <c r="N145" s="218" t="s">
        <v>549</v>
      </c>
      <c r="O145" s="121"/>
      <c r="P145" s="121"/>
      <c r="Q145" s="122" t="s">
        <v>87</v>
      </c>
      <c r="R145" s="145">
        <v>44834</v>
      </c>
      <c r="S145" s="145">
        <v>45055</v>
      </c>
      <c r="T145" s="121">
        <v>43586</v>
      </c>
      <c r="U145" s="121">
        <v>44957</v>
      </c>
      <c r="V145" s="121">
        <v>44957</v>
      </c>
      <c r="W145" s="124">
        <f t="shared" si="19"/>
        <v>529000</v>
      </c>
      <c r="X145" s="153"/>
      <c r="Y145" s="146"/>
      <c r="Z145" s="127">
        <f t="shared" si="20"/>
        <v>0</v>
      </c>
      <c r="AA145" s="128"/>
      <c r="AB145" s="128"/>
      <c r="AC145" s="127"/>
      <c r="AD145" s="127"/>
      <c r="AE145" s="127"/>
      <c r="AF145" s="127"/>
      <c r="AG145" s="124">
        <f t="shared" si="18"/>
        <v>0</v>
      </c>
      <c r="AH145" s="121"/>
      <c r="AI145" s="172">
        <v>529000</v>
      </c>
      <c r="AJ145" s="172"/>
      <c r="AK145" s="130">
        <f t="shared" si="21"/>
        <v>529000</v>
      </c>
      <c r="AL145" s="172"/>
      <c r="AM145" s="172"/>
      <c r="AN145" s="172"/>
      <c r="AO145" s="172"/>
      <c r="AP145" s="172"/>
      <c r="AQ145" s="172"/>
      <c r="AR145" s="124">
        <f t="shared" si="22"/>
        <v>529000</v>
      </c>
      <c r="AS145" s="240">
        <f t="shared" si="23"/>
        <v>529000</v>
      </c>
      <c r="AT145" s="206"/>
      <c r="AU145" s="174"/>
      <c r="AV145" s="174"/>
      <c r="AW145" s="250"/>
      <c r="AX145" s="115"/>
      <c r="AY145" s="134">
        <v>44835</v>
      </c>
      <c r="AZ145" s="23"/>
      <c r="BA145" s="134"/>
      <c r="BB145" s="124">
        <f t="shared" si="24"/>
        <v>529000</v>
      </c>
    </row>
    <row r="146" spans="2:54" ht="13.15" customHeight="1" x14ac:dyDescent="0.35">
      <c r="B146" s="159" t="s">
        <v>537</v>
      </c>
      <c r="C146" s="329" t="s">
        <v>550</v>
      </c>
      <c r="D146" s="330" t="s">
        <v>551</v>
      </c>
      <c r="E146" s="331">
        <v>6505</v>
      </c>
      <c r="F146" s="323" t="s">
        <v>289</v>
      </c>
      <c r="G146" s="175" t="s">
        <v>290</v>
      </c>
      <c r="H146" s="175" t="s">
        <v>14</v>
      </c>
      <c r="I146" s="248"/>
      <c r="J146" s="248">
        <v>6364</v>
      </c>
      <c r="K146" s="249" t="s">
        <v>429</v>
      </c>
      <c r="L146" s="117" t="str">
        <f t="shared" si="11"/>
        <v>-6364(021)</v>
      </c>
      <c r="M146" s="141" t="s">
        <v>174</v>
      </c>
      <c r="N146" s="218" t="s">
        <v>552</v>
      </c>
      <c r="O146" s="121"/>
      <c r="P146" s="121"/>
      <c r="Q146" s="122"/>
      <c r="R146" s="145"/>
      <c r="S146" s="145">
        <v>45076</v>
      </c>
      <c r="T146" s="121"/>
      <c r="U146" s="121">
        <v>44941</v>
      </c>
      <c r="V146" s="121">
        <v>44957</v>
      </c>
      <c r="W146" s="124">
        <f t="shared" si="19"/>
        <v>1910000</v>
      </c>
      <c r="X146" s="153"/>
      <c r="Y146" s="146"/>
      <c r="Z146" s="127">
        <f t="shared" si="20"/>
        <v>0</v>
      </c>
      <c r="AA146" s="128"/>
      <c r="AB146" s="128"/>
      <c r="AC146" s="127"/>
      <c r="AD146" s="127"/>
      <c r="AE146" s="127"/>
      <c r="AF146" s="127"/>
      <c r="AG146" s="124">
        <f t="shared" si="18"/>
        <v>0</v>
      </c>
      <c r="AH146" s="121"/>
      <c r="AI146" s="172">
        <v>1910000</v>
      </c>
      <c r="AJ146" s="172"/>
      <c r="AK146" s="130">
        <f t="shared" si="21"/>
        <v>1910000</v>
      </c>
      <c r="AL146" s="172"/>
      <c r="AM146" s="172"/>
      <c r="AN146" s="172"/>
      <c r="AO146" s="172"/>
      <c r="AP146" s="172"/>
      <c r="AQ146" s="172"/>
      <c r="AR146" s="124">
        <f t="shared" si="22"/>
        <v>1910000</v>
      </c>
      <c r="AS146" s="240">
        <f t="shared" si="23"/>
        <v>1910000</v>
      </c>
      <c r="AT146" s="206"/>
      <c r="AU146" s="174"/>
      <c r="AV146" s="174"/>
      <c r="AW146" s="250"/>
      <c r="AX146" s="115"/>
      <c r="AY146" s="134">
        <v>44835</v>
      </c>
      <c r="AZ146" s="23"/>
      <c r="BA146" s="134"/>
      <c r="BB146" s="124">
        <f t="shared" si="24"/>
        <v>1910000</v>
      </c>
    </row>
    <row r="147" spans="2:54" ht="13.15" customHeight="1" x14ac:dyDescent="0.35">
      <c r="B147" s="159" t="s">
        <v>537</v>
      </c>
      <c r="C147" s="329" t="s">
        <v>553</v>
      </c>
      <c r="D147" s="330" t="s">
        <v>554</v>
      </c>
      <c r="E147" s="331">
        <v>6624</v>
      </c>
      <c r="F147" s="323" t="s">
        <v>84</v>
      </c>
      <c r="G147" s="175" t="s">
        <v>71</v>
      </c>
      <c r="H147" s="175" t="s">
        <v>14</v>
      </c>
      <c r="I147" s="248" t="s">
        <v>133</v>
      </c>
      <c r="J147" s="248">
        <v>5920</v>
      </c>
      <c r="K147" s="249" t="s">
        <v>555</v>
      </c>
      <c r="L147" s="117" t="str">
        <f t="shared" si="11"/>
        <v>STPL-5920(175)</v>
      </c>
      <c r="M147" s="141" t="s">
        <v>74</v>
      </c>
      <c r="N147" s="218" t="s">
        <v>556</v>
      </c>
      <c r="O147" s="121"/>
      <c r="P147" s="121"/>
      <c r="Q147" s="122" t="s">
        <v>87</v>
      </c>
      <c r="R147" s="145">
        <v>44819</v>
      </c>
      <c r="S147" s="145">
        <v>45023</v>
      </c>
      <c r="T147" s="121">
        <v>44323</v>
      </c>
      <c r="U147" s="121">
        <v>44957</v>
      </c>
      <c r="V147" s="121">
        <v>44957</v>
      </c>
      <c r="W147" s="124">
        <f t="shared" si="19"/>
        <v>1145000</v>
      </c>
      <c r="X147" s="153"/>
      <c r="Y147" s="146"/>
      <c r="Z147" s="127">
        <f t="shared" si="20"/>
        <v>0</v>
      </c>
      <c r="AA147" s="128"/>
      <c r="AB147" s="128"/>
      <c r="AC147" s="127"/>
      <c r="AD147" s="127"/>
      <c r="AE147" s="127"/>
      <c r="AF147" s="127"/>
      <c r="AG147" s="124">
        <f t="shared" si="18"/>
        <v>0</v>
      </c>
      <c r="AH147" s="121"/>
      <c r="AI147" s="172">
        <v>1145000</v>
      </c>
      <c r="AJ147" s="172"/>
      <c r="AK147" s="130">
        <f t="shared" si="21"/>
        <v>1145000</v>
      </c>
      <c r="AL147" s="172"/>
      <c r="AM147" s="172"/>
      <c r="AN147" s="172"/>
      <c r="AO147" s="172"/>
      <c r="AP147" s="172"/>
      <c r="AQ147" s="172"/>
      <c r="AR147" s="124">
        <f t="shared" si="22"/>
        <v>1145000</v>
      </c>
      <c r="AS147" s="240">
        <f t="shared" si="23"/>
        <v>1145000</v>
      </c>
      <c r="AT147" s="206"/>
      <c r="AU147" s="174"/>
      <c r="AV147" s="174"/>
      <c r="AW147" s="250"/>
      <c r="AX147" s="115"/>
      <c r="AY147" s="134">
        <v>44835</v>
      </c>
      <c r="AZ147" s="23"/>
      <c r="BA147" s="134"/>
      <c r="BB147" s="124">
        <f t="shared" si="24"/>
        <v>1145000</v>
      </c>
    </row>
    <row r="148" spans="2:54" ht="13.15" customHeight="1" x14ac:dyDescent="0.35">
      <c r="B148" s="159" t="s">
        <v>537</v>
      </c>
      <c r="C148" s="329" t="s">
        <v>553</v>
      </c>
      <c r="D148" s="330" t="s">
        <v>554</v>
      </c>
      <c r="E148" s="331">
        <v>6624</v>
      </c>
      <c r="F148" s="323" t="s">
        <v>256</v>
      </c>
      <c r="G148" s="175" t="s">
        <v>71</v>
      </c>
      <c r="H148" s="175" t="s">
        <v>14</v>
      </c>
      <c r="I148" s="248" t="s">
        <v>133</v>
      </c>
      <c r="J148" s="248">
        <v>5920</v>
      </c>
      <c r="K148" s="249" t="s">
        <v>555</v>
      </c>
      <c r="L148" s="117" t="str">
        <f t="shared" si="11"/>
        <v>STPL-5920(175)</v>
      </c>
      <c r="M148" s="141" t="s">
        <v>74</v>
      </c>
      <c r="N148" s="218" t="s">
        <v>556</v>
      </c>
      <c r="O148" s="121"/>
      <c r="P148" s="121"/>
      <c r="Q148" s="122" t="s">
        <v>87</v>
      </c>
      <c r="R148" s="145">
        <v>44819</v>
      </c>
      <c r="S148" s="145">
        <v>45023</v>
      </c>
      <c r="T148" s="121">
        <v>44323</v>
      </c>
      <c r="U148" s="121">
        <v>44957</v>
      </c>
      <c r="V148" s="121">
        <v>44957</v>
      </c>
      <c r="W148" s="124">
        <f t="shared" si="19"/>
        <v>1280000</v>
      </c>
      <c r="X148" s="153"/>
      <c r="Y148" s="146"/>
      <c r="Z148" s="127">
        <f t="shared" si="20"/>
        <v>0</v>
      </c>
      <c r="AA148" s="128"/>
      <c r="AB148" s="128"/>
      <c r="AC148" s="127"/>
      <c r="AD148" s="127"/>
      <c r="AE148" s="127"/>
      <c r="AF148" s="127"/>
      <c r="AG148" s="124">
        <f t="shared" si="18"/>
        <v>0</v>
      </c>
      <c r="AH148" s="121"/>
      <c r="AI148" s="172">
        <v>1280000</v>
      </c>
      <c r="AJ148" s="172"/>
      <c r="AK148" s="130">
        <f t="shared" si="21"/>
        <v>1280000</v>
      </c>
      <c r="AL148" s="172"/>
      <c r="AM148" s="172"/>
      <c r="AN148" s="172"/>
      <c r="AO148" s="172"/>
      <c r="AP148" s="172"/>
      <c r="AQ148" s="172"/>
      <c r="AR148" s="124">
        <f t="shared" si="22"/>
        <v>1280000</v>
      </c>
      <c r="AS148" s="240">
        <f t="shared" si="23"/>
        <v>1280000</v>
      </c>
      <c r="AT148" s="206"/>
      <c r="AU148" s="174"/>
      <c r="AV148" s="174"/>
      <c r="AW148" s="250"/>
      <c r="AX148" s="115"/>
      <c r="AY148" s="134">
        <v>44835</v>
      </c>
      <c r="AZ148" s="23"/>
      <c r="BA148" s="134"/>
      <c r="BB148" s="124">
        <f t="shared" si="24"/>
        <v>1280000</v>
      </c>
    </row>
    <row r="149" spans="2:54" ht="13.4" customHeight="1" x14ac:dyDescent="0.35">
      <c r="B149" s="159"/>
      <c r="C149" s="251"/>
      <c r="D149" s="136"/>
      <c r="E149" s="137"/>
      <c r="F149" s="252"/>
      <c r="G149" s="253"/>
      <c r="H149" s="253"/>
      <c r="I149" s="139"/>
      <c r="J149" s="139"/>
      <c r="K149" s="140"/>
      <c r="L149" s="117" t="str">
        <f t="shared" si="11"/>
        <v>-()</v>
      </c>
      <c r="M149" s="213"/>
      <c r="N149" s="190"/>
      <c r="O149" s="121"/>
      <c r="P149" s="121"/>
      <c r="Q149" s="254"/>
      <c r="R149" s="121"/>
      <c r="S149" s="121"/>
      <c r="T149" s="121"/>
      <c r="U149" s="121"/>
      <c r="V149" s="121">
        <v>44957</v>
      </c>
      <c r="W149" s="124">
        <f t="shared" si="19"/>
        <v>0</v>
      </c>
      <c r="X149" s="127"/>
      <c r="Y149" s="127"/>
      <c r="Z149" s="127"/>
      <c r="AA149" s="128"/>
      <c r="AB149" s="126"/>
      <c r="AC149" s="126"/>
      <c r="AD149" s="126"/>
      <c r="AE149" s="126"/>
      <c r="AF149" s="126"/>
      <c r="AG149" s="124"/>
      <c r="AH149" s="145"/>
      <c r="AI149" s="130"/>
      <c r="AJ149" s="130"/>
      <c r="AK149" s="130"/>
      <c r="AL149" s="130"/>
      <c r="AM149" s="129"/>
      <c r="AN149" s="129"/>
      <c r="AO149" s="129"/>
      <c r="AP149" s="129"/>
      <c r="AQ149" s="129"/>
      <c r="AR149" s="240"/>
      <c r="AS149" s="240"/>
      <c r="AT149" s="200"/>
      <c r="AU149" s="143"/>
      <c r="AV149" s="144"/>
      <c r="AW149" s="151"/>
      <c r="AX149" s="115"/>
      <c r="AY149" s="134"/>
      <c r="AZ149" s="255"/>
      <c r="BA149" s="134"/>
      <c r="BB149" s="124"/>
    </row>
    <row r="150" spans="2:54" ht="13.4" customHeight="1" x14ac:dyDescent="0.35">
      <c r="B150" s="256"/>
      <c r="C150" s="257"/>
      <c r="D150" s="258"/>
      <c r="E150" s="259"/>
      <c r="F150" s="260"/>
      <c r="G150" s="258"/>
      <c r="H150" s="258"/>
      <c r="I150" s="258"/>
      <c r="J150" s="258"/>
      <c r="K150" s="261"/>
      <c r="L150" s="262"/>
      <c r="M150" s="258"/>
      <c r="N150" s="263"/>
      <c r="O150" s="257"/>
      <c r="P150" s="257"/>
      <c r="Q150" s="257"/>
      <c r="R150" s="264"/>
      <c r="S150" s="264"/>
      <c r="T150" s="265"/>
      <c r="U150" s="265"/>
      <c r="V150" s="266"/>
      <c r="W150" s="267">
        <f t="shared" si="19"/>
        <v>320192200.02212733</v>
      </c>
      <c r="X150" s="268">
        <f>SUM(X7:X149)</f>
        <v>0</v>
      </c>
      <c r="Y150" s="269">
        <f>SUM(Y7:Y149)</f>
        <v>128788</v>
      </c>
      <c r="Z150" s="270">
        <f t="shared" ref="Z150" si="25">X150+Y150</f>
        <v>128788</v>
      </c>
      <c r="AA150" s="269">
        <f t="shared" ref="AA150:AS150" si="26">SUM(AA7:AA149)</f>
        <v>0</v>
      </c>
      <c r="AB150" s="268">
        <f t="shared" si="26"/>
        <v>3753672</v>
      </c>
      <c r="AC150" s="268">
        <f t="shared" si="26"/>
        <v>0</v>
      </c>
      <c r="AD150" s="268">
        <f t="shared" si="26"/>
        <v>0</v>
      </c>
      <c r="AE150" s="268">
        <f t="shared" si="26"/>
        <v>0</v>
      </c>
      <c r="AF150" s="268">
        <f t="shared" si="26"/>
        <v>0</v>
      </c>
      <c r="AG150" s="268">
        <f t="shared" si="26"/>
        <v>3882460</v>
      </c>
      <c r="AH150" s="268">
        <f t="shared" si="26"/>
        <v>0</v>
      </c>
      <c r="AI150" s="268">
        <f t="shared" si="26"/>
        <v>121983874</v>
      </c>
      <c r="AJ150" s="268">
        <f t="shared" si="26"/>
        <v>63735710</v>
      </c>
      <c r="AK150" s="268">
        <f t="shared" si="26"/>
        <v>185719584</v>
      </c>
      <c r="AL150" s="268">
        <f t="shared" si="26"/>
        <v>7426700</v>
      </c>
      <c r="AM150" s="268">
        <f t="shared" si="26"/>
        <v>41158245.482127286</v>
      </c>
      <c r="AN150" s="268">
        <f t="shared" si="26"/>
        <v>31001238</v>
      </c>
      <c r="AO150" s="268">
        <f t="shared" si="26"/>
        <v>32234000</v>
      </c>
      <c r="AP150" s="268">
        <f t="shared" si="26"/>
        <v>0</v>
      </c>
      <c r="AQ150" s="268">
        <f t="shared" si="26"/>
        <v>26534892.539999999</v>
      </c>
      <c r="AR150" s="268">
        <f t="shared" si="26"/>
        <v>324074660.02212733</v>
      </c>
      <c r="AS150" s="268">
        <f t="shared" si="26"/>
        <v>320192200.02212733</v>
      </c>
      <c r="AT150" s="257"/>
      <c r="AU150" s="257"/>
      <c r="AV150" s="257"/>
      <c r="AW150" s="257"/>
      <c r="AX150" s="271"/>
      <c r="AY150" s="272"/>
      <c r="AZ150" s="23"/>
      <c r="BA150" s="272"/>
      <c r="BB150" s="268">
        <f>SUM(BB7:BB149)</f>
        <v>324074660.02212733</v>
      </c>
    </row>
    <row r="151" spans="2:54" ht="13.4" customHeight="1" x14ac:dyDescent="0.35">
      <c r="B151" s="273" t="str">
        <f ca="1">CELL("filename")</f>
        <v>J:\PROJECT\Funding\T5-FAST\STP-CMAQ\Obligations and Delivery\Annual Obligation Plans\FY 2022-23\[MTC FFY22-23 Annual Obligation Plan.xlsx]FFY 2022-23 Oct 31</v>
      </c>
      <c r="C151" s="274"/>
      <c r="D151" s="275" t="s">
        <v>557</v>
      </c>
      <c r="E151" s="276"/>
      <c r="F151" s="277"/>
      <c r="G151">
        <f>COUNTA(B7:B148)</f>
        <v>142</v>
      </c>
      <c r="I151" s="278"/>
      <c r="J151" s="278"/>
      <c r="K151" s="279"/>
      <c r="L151" s="278"/>
      <c r="M151" s="102"/>
      <c r="N151" s="280"/>
      <c r="O151" s="281"/>
      <c r="P151" s="281"/>
      <c r="Q151" s="281"/>
      <c r="R151" s="282"/>
      <c r="S151" s="282"/>
      <c r="T151" s="283"/>
      <c r="U151" s="283"/>
      <c r="V151" s="282"/>
      <c r="X151" s="284"/>
      <c r="Y151" s="284"/>
      <c r="Z151" s="285"/>
      <c r="AA151" s="286"/>
      <c r="AB151" s="286"/>
      <c r="AC151" s="286"/>
      <c r="AD151" s="286"/>
      <c r="AE151" s="286"/>
      <c r="AF151" s="286"/>
      <c r="AG151" s="286"/>
      <c r="AH151" s="283"/>
      <c r="AI151" s="287">
        <f>AI2-AI150</f>
        <v>-10391376</v>
      </c>
      <c r="AJ151" s="288">
        <f>AJ2-AJ5</f>
        <v>9054865</v>
      </c>
      <c r="AK151" s="289">
        <f>AI151+AJ151</f>
        <v>-1336511</v>
      </c>
      <c r="AL151" s="286"/>
      <c r="AM151" s="286"/>
      <c r="AN151" s="286"/>
      <c r="AO151" s="23"/>
      <c r="AP151" s="23"/>
      <c r="AQ151" s="23"/>
      <c r="AR151" s="23"/>
      <c r="AS151" s="23"/>
      <c r="AT151" s="290"/>
      <c r="AU151" s="291"/>
      <c r="AV151" s="291"/>
      <c r="AW151" s="292"/>
      <c r="AX151" s="102"/>
      <c r="AY151" s="278"/>
      <c r="AZ151" s="23"/>
      <c r="BA151" s="23"/>
      <c r="BB151" s="23"/>
    </row>
    <row r="152" spans="2:54" ht="13.4" customHeight="1" x14ac:dyDescent="0.35">
      <c r="O152" s="294"/>
      <c r="P152" s="294"/>
      <c r="Q152" s="294"/>
      <c r="R152" s="294"/>
      <c r="S152" s="294"/>
      <c r="T152" s="294"/>
      <c r="U152" s="294"/>
      <c r="V152" s="295"/>
      <c r="W152" s="294"/>
      <c r="X152" s="294"/>
      <c r="Y152" s="294"/>
      <c r="Z152" s="294"/>
      <c r="AA152" s="294"/>
      <c r="AB152" s="294"/>
      <c r="AC152" s="294"/>
      <c r="AD152" s="294"/>
      <c r="AE152" s="294"/>
      <c r="AF152" s="294"/>
      <c r="AG152" s="286"/>
      <c r="AI152" s="286"/>
      <c r="AJ152" s="286"/>
      <c r="AK152" s="286"/>
      <c r="AL152" s="294"/>
      <c r="AM152" s="294"/>
      <c r="AO152" s="294"/>
      <c r="AP152" s="294"/>
      <c r="AQ152" s="294"/>
    </row>
    <row r="153" spans="2:54" ht="13.4" customHeight="1" x14ac:dyDescent="0.35">
      <c r="B153" s="156" t="s">
        <v>558</v>
      </c>
      <c r="C153" s="156"/>
      <c r="O153" s="294"/>
      <c r="P153" s="294"/>
      <c r="Q153" s="294"/>
      <c r="R153" s="294"/>
      <c r="S153" s="294"/>
      <c r="T153" s="294"/>
      <c r="U153" s="294"/>
      <c r="V153" s="295"/>
      <c r="W153" s="294"/>
      <c r="X153" s="296"/>
      <c r="Y153" s="296"/>
      <c r="Z153" s="296">
        <v>106856993</v>
      </c>
      <c r="AA153" s="294"/>
      <c r="AB153" s="294"/>
      <c r="AC153" s="294"/>
      <c r="AD153" s="294"/>
      <c r="AE153" s="294"/>
      <c r="AF153" s="294"/>
      <c r="AG153" s="286"/>
      <c r="AI153" s="284"/>
      <c r="AJ153" s="284"/>
      <c r="AK153" s="284"/>
      <c r="AL153" s="294"/>
      <c r="AM153" s="294"/>
      <c r="AO153" s="294"/>
      <c r="AP153" s="294"/>
      <c r="AQ153" s="294"/>
    </row>
    <row r="154" spans="2:54" ht="13.4" customHeight="1" x14ac:dyDescent="0.35">
      <c r="B154" s="186" t="s">
        <v>559</v>
      </c>
      <c r="O154" s="294"/>
      <c r="P154" s="294"/>
      <c r="Q154" s="294"/>
      <c r="R154" s="294"/>
      <c r="S154" s="294"/>
      <c r="T154" s="294"/>
      <c r="U154" s="294"/>
      <c r="V154" s="295"/>
      <c r="W154" s="296">
        <v>2006820</v>
      </c>
      <c r="X154" s="294"/>
      <c r="Y154" s="296" t="e">
        <f>#REF!+#REF!+#REF!+#REF!+#REF!+#REF!</f>
        <v>#REF!</v>
      </c>
      <c r="Z154" s="296">
        <f>Z153-Z5</f>
        <v>106728205</v>
      </c>
      <c r="AA154" s="294"/>
      <c r="AB154" s="294"/>
      <c r="AC154" s="294"/>
      <c r="AD154" s="294"/>
      <c r="AE154" s="294"/>
      <c r="AF154" s="294"/>
      <c r="AG154" s="286"/>
      <c r="AI154" s="284"/>
      <c r="AJ154" s="284"/>
      <c r="AK154" s="284"/>
      <c r="AL154" s="284"/>
      <c r="AM154" s="284"/>
      <c r="AN154" s="284"/>
      <c r="AO154" s="284"/>
      <c r="AP154" s="294"/>
      <c r="AQ154" s="294"/>
    </row>
    <row r="155" spans="2:54" ht="13.4" customHeight="1" x14ac:dyDescent="0.35">
      <c r="B155" s="297" t="s">
        <v>560</v>
      </c>
      <c r="C155" s="205"/>
      <c r="O155" s="294"/>
      <c r="P155" s="294"/>
      <c r="Q155" s="294"/>
      <c r="R155" s="294"/>
      <c r="S155" s="294"/>
      <c r="T155" s="294"/>
      <c r="U155" s="294"/>
      <c r="V155" s="295"/>
      <c r="W155" s="294"/>
      <c r="X155" s="296"/>
      <c r="Y155" s="296">
        <v>25000000</v>
      </c>
      <c r="Z155" s="296"/>
      <c r="AA155" s="294"/>
      <c r="AB155" s="294"/>
      <c r="AC155" s="294"/>
      <c r="AD155" s="294"/>
      <c r="AE155" s="294"/>
      <c r="AF155" s="294"/>
      <c r="AG155" s="286"/>
      <c r="AI155" s="284"/>
      <c r="AJ155" s="284"/>
      <c r="AK155" s="284"/>
      <c r="AL155" s="294"/>
      <c r="AM155" s="294"/>
      <c r="AO155" s="294"/>
      <c r="AP155" s="294"/>
      <c r="AQ155" s="294"/>
      <c r="AS155" s="194" t="s">
        <v>561</v>
      </c>
    </row>
    <row r="156" spans="2:54" ht="13.4" customHeight="1" x14ac:dyDescent="0.35">
      <c r="B156" s="298" t="s">
        <v>562</v>
      </c>
      <c r="C156" s="298"/>
      <c r="D156" s="299"/>
      <c r="E156" s="298"/>
      <c r="F156" s="298"/>
      <c r="G156" s="298"/>
      <c r="H156" s="298"/>
      <c r="I156" s="298"/>
      <c r="O156" s="294"/>
      <c r="P156" s="294"/>
      <c r="Q156" s="294"/>
      <c r="R156" s="294"/>
      <c r="S156" s="294"/>
      <c r="T156" s="294"/>
      <c r="U156" s="294"/>
      <c r="V156" s="300" t="e">
        <f>X156+W156</f>
        <v>#REF!</v>
      </c>
      <c r="W156" s="296" t="e">
        <f>#REF!+W24+#REF!+#REF!+#REF!+#REF!+#REF!+#REF!+#REF!+#REF!</f>
        <v>#REF!</v>
      </c>
      <c r="X156" s="296" t="e">
        <f>#REF!+X24+#REF!+#REF!+#REF!+#REF!+#REF!+#REF!+#REF!+#REF!</f>
        <v>#REF!</v>
      </c>
      <c r="Y156" s="296" t="e">
        <f>#REF!+Y24+#REF!+#REF!+#REF!+#REF!+#REF!+#REF!+#REF!+#REF!</f>
        <v>#REF!</v>
      </c>
      <c r="Z156" s="296" t="e">
        <f>W156+X156+Y156</f>
        <v>#REF!</v>
      </c>
      <c r="AA156" s="294"/>
      <c r="AB156" s="294"/>
      <c r="AC156" s="294"/>
      <c r="AD156" s="294"/>
      <c r="AE156" s="294"/>
      <c r="AF156" s="294"/>
      <c r="AG156" s="286"/>
      <c r="AI156" s="286"/>
      <c r="AJ156" s="286"/>
      <c r="AK156" s="286"/>
      <c r="AL156" s="294"/>
      <c r="AM156" s="294"/>
      <c r="AO156" s="294"/>
      <c r="AP156" s="294"/>
      <c r="AQ156" s="294"/>
    </row>
    <row r="157" spans="2:54" ht="13.4" customHeight="1" x14ac:dyDescent="0.35">
      <c r="B157" s="301" t="s">
        <v>563</v>
      </c>
      <c r="C157" s="301"/>
      <c r="D157" s="302"/>
      <c r="E157" s="301"/>
      <c r="F157" s="301"/>
      <c r="G157" s="301"/>
      <c r="O157" s="294"/>
      <c r="P157" s="294"/>
      <c r="Q157" s="294"/>
      <c r="R157" s="294"/>
      <c r="S157" s="294"/>
      <c r="T157" s="294"/>
      <c r="U157" s="294"/>
      <c r="V157" s="295"/>
      <c r="W157" s="294"/>
      <c r="X157" s="296"/>
      <c r="Y157" s="296">
        <f>Y5</f>
        <v>128788</v>
      </c>
      <c r="Z157" s="296"/>
      <c r="AA157" s="294"/>
      <c r="AB157" s="294"/>
      <c r="AC157" s="294"/>
      <c r="AD157" s="294"/>
      <c r="AE157" s="294"/>
      <c r="AF157" s="294"/>
      <c r="AG157" s="286"/>
      <c r="AI157" s="284"/>
      <c r="AJ157" s="284"/>
      <c r="AK157" s="284"/>
      <c r="AL157" s="294"/>
      <c r="AM157" s="294"/>
      <c r="AO157" s="294"/>
      <c r="AP157" s="294"/>
      <c r="AQ157" s="294"/>
    </row>
    <row r="158" spans="2:54" ht="13.4" customHeight="1" x14ac:dyDescent="0.35">
      <c r="B158" s="303" t="s">
        <v>564</v>
      </c>
      <c r="C158" s="303"/>
      <c r="D158" s="304"/>
      <c r="E158" s="303"/>
      <c r="F158" s="303"/>
      <c r="O158" s="294"/>
      <c r="P158" s="294"/>
      <c r="Q158" s="294"/>
      <c r="R158" s="294"/>
      <c r="S158" s="294"/>
      <c r="V158" s="295"/>
      <c r="X158" s="294"/>
      <c r="Y158" s="296" t="e">
        <f>Y156+Y157</f>
        <v>#REF!</v>
      </c>
      <c r="Z158" s="294"/>
      <c r="AA158" s="294"/>
      <c r="AB158" s="294"/>
      <c r="AC158" s="294"/>
      <c r="AD158" s="294"/>
      <c r="AE158" s="294"/>
      <c r="AF158" s="294"/>
      <c r="AG158" s="286"/>
      <c r="AI158" s="286"/>
      <c r="AJ158" s="286"/>
      <c r="AK158" s="286"/>
      <c r="AL158" s="294"/>
      <c r="AM158" s="294"/>
      <c r="AO158" s="294"/>
      <c r="AP158" s="294"/>
      <c r="AQ158" s="294"/>
    </row>
    <row r="159" spans="2:54" ht="13.4" customHeight="1" x14ac:dyDescent="0.35">
      <c r="B159" s="305" t="s">
        <v>565</v>
      </c>
      <c r="C159" s="305"/>
      <c r="D159" s="306"/>
      <c r="O159" s="294"/>
      <c r="P159" s="294"/>
      <c r="Q159" s="294"/>
      <c r="R159" s="296"/>
      <c r="S159" s="296"/>
      <c r="V159" s="295"/>
      <c r="W159" s="307" t="e">
        <f>#REF!+#REF!+#REF!+#REF!+#REF!+#REF!</f>
        <v>#REF!</v>
      </c>
      <c r="X159" s="296"/>
      <c r="Y159" s="308" t="e">
        <f>Y158/Y2</f>
        <v>#REF!</v>
      </c>
      <c r="Z159" s="296"/>
      <c r="AA159" s="294"/>
      <c r="AB159" s="294"/>
      <c r="AC159" s="294"/>
      <c r="AD159" s="294"/>
      <c r="AE159" s="294"/>
      <c r="AF159" s="294"/>
      <c r="AG159" s="286"/>
      <c r="AI159" s="284"/>
      <c r="AJ159" s="284"/>
      <c r="AK159" s="284"/>
      <c r="AL159" s="294"/>
      <c r="AM159" s="294"/>
      <c r="AO159" s="294"/>
      <c r="AP159" s="294"/>
      <c r="AQ159" s="294"/>
    </row>
    <row r="160" spans="2:54" ht="13.4" customHeight="1" x14ac:dyDescent="0.35">
      <c r="B160" s="309" t="s">
        <v>566</v>
      </c>
      <c r="C160" s="309"/>
      <c r="O160" s="294"/>
      <c r="P160" s="294"/>
      <c r="Q160" s="294"/>
      <c r="R160" s="294"/>
      <c r="S160" s="294"/>
      <c r="V160" s="295"/>
      <c r="X160" s="294"/>
      <c r="Y160" s="294"/>
      <c r="Z160" s="294"/>
      <c r="AA160" s="294"/>
      <c r="AB160" s="294"/>
      <c r="AC160" s="294"/>
      <c r="AD160" s="294"/>
      <c r="AE160" s="294"/>
      <c r="AF160" s="294"/>
      <c r="AG160" s="286"/>
      <c r="AI160" s="286"/>
      <c r="AJ160" s="286"/>
      <c r="AK160" s="286"/>
      <c r="AL160" s="294"/>
      <c r="AM160" s="294"/>
      <c r="AO160" s="294"/>
      <c r="AP160" s="294"/>
      <c r="AQ160" s="294"/>
    </row>
    <row r="161" spans="1:59" ht="13.4" customHeight="1" x14ac:dyDescent="0.35">
      <c r="B161" s="310" t="s">
        <v>567</v>
      </c>
      <c r="C161" s="310"/>
      <c r="O161" s="294"/>
      <c r="P161" s="294"/>
      <c r="Q161" s="294"/>
      <c r="R161" s="294"/>
      <c r="S161" s="294"/>
      <c r="V161" s="295"/>
      <c r="W161" s="296"/>
      <c r="X161" s="296"/>
      <c r="Y161" s="296"/>
      <c r="Z161" s="296"/>
      <c r="AA161" s="294"/>
      <c r="AB161" s="294"/>
      <c r="AC161" s="294"/>
      <c r="AD161" s="294"/>
      <c r="AE161" s="294"/>
      <c r="AF161" s="294"/>
      <c r="AG161" s="286"/>
      <c r="AI161" s="286"/>
      <c r="AJ161" s="286"/>
      <c r="AK161" s="286"/>
      <c r="AL161" s="294"/>
      <c r="AM161" s="294"/>
      <c r="AO161" s="294"/>
      <c r="AP161" s="294"/>
      <c r="AQ161" s="294"/>
    </row>
    <row r="162" spans="1:59" ht="13.4" customHeight="1" x14ac:dyDescent="0.35">
      <c r="B162" s="311" t="s">
        <v>568</v>
      </c>
      <c r="C162" s="311" t="s">
        <v>568</v>
      </c>
      <c r="D162" s="312"/>
      <c r="O162" s="294"/>
      <c r="P162" s="294"/>
      <c r="Q162" s="294"/>
      <c r="R162" s="294"/>
      <c r="S162" s="294"/>
      <c r="U162" s="307" t="e">
        <f>SUM(#REF!,#REF!,#REF!,#REF!,#REF!,#REF!,#REF!,#REF!,#REF!)</f>
        <v>#REF!</v>
      </c>
      <c r="V162" s="294"/>
      <c r="X162" s="294"/>
      <c r="Y162" s="296" t="e">
        <f>Y5+W159</f>
        <v>#REF!</v>
      </c>
      <c r="Z162" s="294"/>
      <c r="AA162" s="294"/>
      <c r="AB162" s="294"/>
      <c r="AC162" s="294"/>
      <c r="AD162" s="294"/>
      <c r="AE162" s="294"/>
      <c r="AF162" s="294"/>
      <c r="AG162" s="294"/>
      <c r="AI162" s="294"/>
      <c r="AJ162" s="294"/>
      <c r="AK162" s="294"/>
      <c r="AL162" s="294"/>
      <c r="AM162" s="294"/>
      <c r="AO162" s="294"/>
      <c r="AP162" s="294"/>
      <c r="AQ162" s="294"/>
    </row>
    <row r="163" spans="1:59" ht="13.4" customHeight="1" x14ac:dyDescent="0.35">
      <c r="B163" s="313" t="s">
        <v>569</v>
      </c>
      <c r="C163" s="313"/>
      <c r="O163" s="294"/>
      <c r="P163" s="294"/>
      <c r="Q163" s="294"/>
      <c r="R163" s="294"/>
      <c r="S163" s="294"/>
      <c r="V163" s="294"/>
      <c r="X163" s="294"/>
      <c r="Y163" s="294"/>
      <c r="Z163" s="294"/>
      <c r="AA163" s="294"/>
      <c r="AB163" s="294"/>
      <c r="AC163" s="294"/>
      <c r="AD163" s="294"/>
      <c r="AE163" s="294"/>
      <c r="AF163" s="294"/>
      <c r="AG163" s="294"/>
      <c r="AI163" s="294"/>
      <c r="AJ163" s="294"/>
      <c r="AK163" s="294"/>
      <c r="AL163" s="294"/>
      <c r="AM163" s="294"/>
    </row>
    <row r="164" spans="1:59" ht="13.4" customHeight="1" x14ac:dyDescent="0.35">
      <c r="B164" s="314" t="s">
        <v>570</v>
      </c>
      <c r="C164" s="314"/>
      <c r="O164" s="294"/>
      <c r="P164" s="294"/>
      <c r="Q164" s="294"/>
      <c r="R164" s="294"/>
      <c r="S164" s="294"/>
      <c r="V164" s="294"/>
      <c r="X164" s="294"/>
      <c r="Y164" s="296" t="e">
        <f>Y2-Y162</f>
        <v>#REF!</v>
      </c>
      <c r="Z164" s="294"/>
      <c r="AA164" s="294"/>
      <c r="AB164" s="294"/>
      <c r="AC164" s="294"/>
      <c r="AD164" s="294"/>
      <c r="AE164" s="294"/>
      <c r="AF164" s="294"/>
      <c r="AG164" s="294"/>
      <c r="AI164" s="294"/>
      <c r="AJ164" s="294"/>
      <c r="AK164" s="294"/>
      <c r="AL164" s="294"/>
      <c r="AM164" s="294"/>
    </row>
    <row r="165" spans="1:59" s="294" customFormat="1" ht="13.4" customHeight="1" x14ac:dyDescent="0.35">
      <c r="A165"/>
      <c r="B165" s="315" t="s">
        <v>571</v>
      </c>
      <c r="C165" s="316"/>
      <c r="D165" s="317"/>
      <c r="E165"/>
      <c r="F165"/>
      <c r="G165"/>
      <c r="H165"/>
      <c r="I165"/>
      <c r="J165"/>
      <c r="K165"/>
      <c r="L165"/>
      <c r="M165"/>
      <c r="T165"/>
      <c r="U165"/>
      <c r="W165"/>
      <c r="AH165"/>
      <c r="AO165"/>
      <c r="AP165"/>
      <c r="AQ165"/>
      <c r="AR165"/>
      <c r="AS165"/>
      <c r="AT165"/>
      <c r="AU165"/>
      <c r="AV165"/>
      <c r="AW165"/>
      <c r="AX165"/>
      <c r="AY165"/>
      <c r="AZ165"/>
      <c r="BA165"/>
      <c r="BB165"/>
      <c r="BC165"/>
      <c r="BD165"/>
      <c r="BE165"/>
      <c r="BF165"/>
      <c r="BG165"/>
    </row>
    <row r="166" spans="1:59" s="294" customFormat="1" ht="13.4" customHeight="1" x14ac:dyDescent="0.35">
      <c r="A166"/>
      <c r="B166"/>
      <c r="C166"/>
      <c r="D166" s="293"/>
      <c r="E166"/>
      <c r="F166"/>
      <c r="G166"/>
      <c r="H166"/>
      <c r="I166"/>
      <c r="J166"/>
      <c r="K166"/>
      <c r="L166"/>
      <c r="M166"/>
      <c r="T166"/>
      <c r="U166"/>
      <c r="W166"/>
      <c r="Z166" s="294">
        <v>123556965</v>
      </c>
      <c r="AH166"/>
      <c r="AM166"/>
      <c r="AO166"/>
      <c r="AP166"/>
      <c r="AQ166"/>
      <c r="AR166"/>
      <c r="AS166"/>
      <c r="AT166"/>
      <c r="AU166"/>
      <c r="AV166"/>
      <c r="AW166"/>
      <c r="AX166"/>
      <c r="AY166"/>
      <c r="AZ166"/>
      <c r="BA166"/>
      <c r="BB166"/>
      <c r="BC166"/>
      <c r="BD166"/>
      <c r="BE166"/>
      <c r="BF166"/>
      <c r="BG166"/>
    </row>
    <row r="167" spans="1:59" ht="13.4" customHeight="1" x14ac:dyDescent="0.35">
      <c r="W167" s="296" t="e">
        <f>#REF!+#REF!+#REF!+#REF!+#REF!+#REF!+#REF!+#REF!+#REF!+#REF!+#REF!+#REF!+#REF!+#REF!+#REF!+#REF!+#REF!+#REF!+#REF!+#REF!+#REF!+#REF!+#REF!+#REF!+#REF!+#REF!+#REF!+#REF!+#REF!+#REF!+#REF!+W118+#REF!+#REF!+#REF!+#REF!+#REF!</f>
        <v>#REF!</v>
      </c>
      <c r="X167" s="296" t="e">
        <f>#REF!+#REF!+#REF!+#REF!+#REF!+#REF!+#REF!+#REF!+#REF!+#REF!+#REF!+#REF!+#REF!+#REF!+#REF!+#REF!+#REF!+#REF!+#REF!+#REF!+#REF!+#REF!+#REF!+#REF!+#REF!+#REF!+#REF!+#REF!+#REF!+#REF!+#REF!+X118+#REF!+#REF!+#REF!+#REF!+#REF!</f>
        <v>#REF!</v>
      </c>
      <c r="Y167" s="296" t="e">
        <f>#REF!+#REF!+#REF!+#REF!+#REF!+#REF!+#REF!+#REF!+#REF!+#REF!+#REF!+#REF!+#REF!+#REF!+#REF!+#REF!+#REF!+#REF!+#REF!+#REF!+#REF!+#REF!+#REF!+#REF!+#REF!+#REF!+#REF!+#REF!+#REF!+#REF!+#REF!+Y118+#REF!+#REF!+#REF!+#REF!+#REF!</f>
        <v>#REF!</v>
      </c>
      <c r="Z167" s="307" t="e">
        <f>W167+X167+Y167</f>
        <v>#REF!</v>
      </c>
    </row>
    <row r="169" spans="1:59" ht="13.4" customHeight="1" x14ac:dyDescent="0.35">
      <c r="Z169" s="307" t="e">
        <f>Z166-Z167</f>
        <v>#REF!</v>
      </c>
    </row>
  </sheetData>
  <autoFilter ref="B6:BB151" xr:uid="{00000000-0009-0000-0000-000000000000}"/>
  <mergeCells count="11">
    <mergeCell ref="AX1:AX4"/>
    <mergeCell ref="X1:AF1"/>
    <mergeCell ref="AI1:AQ1"/>
    <mergeCell ref="AU1:AU4"/>
    <mergeCell ref="AV1:AV4"/>
    <mergeCell ref="AW1:AW4"/>
    <mergeCell ref="B3:C3"/>
    <mergeCell ref="O3:P3"/>
    <mergeCell ref="Q3:R3"/>
    <mergeCell ref="S3:T3"/>
    <mergeCell ref="AT3:AT4"/>
  </mergeCells>
  <printOptions horizontalCentered="1"/>
  <pageMargins left="0.5" right="0.5" top="1" bottom="0.5" header="0.5" footer="0.3"/>
  <pageSetup paperSize="17" scale="35" fitToHeight="0" orientation="landscape" verticalDpi="1200" copies="10" r:id="rId1"/>
  <headerFooter>
    <oddHeader>&amp;C&amp;"-,Bold"&amp;14DRAFT FFY2022-23 Annual Obligation Plan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FFY 2022-23 Oct 31</vt:lpstr>
      <vt:lpstr>'FFY 2022-23 Oct 31'!Print_Area</vt:lpstr>
      <vt:lpstr>'FFY 2022-23 Oct 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Saelee</dc:creator>
  <cp:lastModifiedBy>John Saelee</cp:lastModifiedBy>
  <dcterms:created xsi:type="dcterms:W3CDTF">2022-10-12T23:49:54Z</dcterms:created>
  <dcterms:modified xsi:type="dcterms:W3CDTF">2022-10-12T23:53:27Z</dcterms:modified>
</cp:coreProperties>
</file>