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Funding\FTA\Section 5307 and 5309\FY2026-27 and later\Call for Projects FY27-31\Cover Letter and Attachments\"/>
    </mc:Choice>
  </mc:AlternateContent>
  <xr:revisionPtr revIDLastSave="0" documentId="13_ncr:1_{3A9A9087-4CF2-42A9-9C93-CB1C048BFC83}" xr6:coauthVersionLast="47" xr6:coauthVersionMax="47" xr10:uidLastSave="{00000000-0000-0000-0000-000000000000}"/>
  <bookViews>
    <workbookView xWindow="-110" yWindow="-110" windowWidth="23260" windowHeight="14860" firstSheet="2" activeTab="5" xr2:uid="{00000000-000D-0000-FFFF-FFFF00000000}"/>
  </bookViews>
  <sheets>
    <sheet name="Summary Sheet" sheetId="14" r:id="rId1"/>
    <sheet name="ADA Operating and PM" sheetId="10" r:id="rId2"/>
    <sheet name="Vehicle Replacements" sheetId="9" r:id="rId3"/>
    <sheet name="Fixed Guideway" sheetId="16" r:id="rId4"/>
    <sheet name="Facilities and Other" sheetId="17" r:id="rId5"/>
    <sheet name="ADA Estimates by Operator" sheetId="15" r:id="rId6"/>
    <sheet name="Data Lists" sheetId="8" r:id="rId7"/>
    <sheet name="Category and Element1" sheetId="3" state="hidden" r:id="rId8"/>
  </sheets>
  <definedNames>
    <definedName name="Category">'Category and Element1'!$A$4:$A$10</definedName>
    <definedName name="element214" localSheetId="4">OFFSET('Facilities and Other'!element2list14,0,0,COUNTA('Facilities and Other'!element2list14),1)</definedName>
    <definedName name="element214" localSheetId="3">OFFSET('Fixed Guideway'!element2list14,0,0,COUNTA('Fixed Guideway'!element2list14),1)</definedName>
    <definedName name="element214">OFFSET(element2list14,0,0,COUNTA(element2list14),1)</definedName>
    <definedName name="element2item" localSheetId="4">OFFSET('Facilities and Other'!element2listitem,0,0,COUNTA('Facilities and Other'!element2listitem),1)</definedName>
    <definedName name="element2item" localSheetId="3">OFFSET('Fixed Guideway'!element2listitem,0,0,COUNTA('Fixed Guideway'!element2listitem),1)</definedName>
    <definedName name="element2item">OFFSET(element2listitem,0,0,COUNTA(element2listitem),1)</definedName>
    <definedName name="element2list14" localSheetId="4">INDEX(Table4[],0,MATCH(#REF!,Table4[#Headers],0))</definedName>
    <definedName name="element2list14" localSheetId="3">INDEX(Table4[],0,MATCH(#REF!,Table4[#Headers],0))</definedName>
    <definedName name="element2list14">INDEX(Table4[],0,MATCH(#REF!,Table4[#Headers],0))</definedName>
    <definedName name="element2listitem" localSheetId="4">INDEX(Table4[],0,MATCH(#REF!,Table4[#Headers],0))</definedName>
    <definedName name="element2listitem" localSheetId="3">INDEX(Table4[],0,MATCH(#REF!,Table4[#Headers],0))</definedName>
    <definedName name="element2listitem">INDEX(Table4[],0,MATCH(#REF!,Table4[#Headers],0))</definedName>
    <definedName name="element314" localSheetId="4">OFFSET('Facilities and Other'!element3list14,0,0,COUNTA('Facilities and Other'!element3list14),1)</definedName>
    <definedName name="element314" localSheetId="3">OFFSET('Fixed Guideway'!element3list14,0,0,COUNTA('Fixed Guideway'!element3list14),1)</definedName>
    <definedName name="element314">OFFSET(element3list14,0,0,COUNTA(element3list14),1)</definedName>
    <definedName name="element3item" localSheetId="4">OFFSET('Facilities and Other'!element3itemlist,0,0,COUNTA('Facilities and Other'!element3itemlist),1)</definedName>
    <definedName name="element3item" localSheetId="3">OFFSET('Fixed Guideway'!element3itemlist,0,0,COUNTA('Fixed Guideway'!element3itemlist),1)</definedName>
    <definedName name="element3item">OFFSET(element3itemlist,0,0,COUNTA(element3itemlist),1)</definedName>
    <definedName name="element3itemlist" localSheetId="4">INDEX(Table5[],0,MATCH(#REF!,Table5[#Headers],0))</definedName>
    <definedName name="element3itemlist" localSheetId="3">INDEX(Table5[],0,MATCH(#REF!,Table5[#Headers],0))</definedName>
    <definedName name="element3itemlist">INDEX(Table5[],0,MATCH(#REF!,Table5[#Headers],0))</definedName>
    <definedName name="element3list14" localSheetId="4">INDEX(Table5[],0,MATCH(#REF!,Table5[#Headers],0))</definedName>
    <definedName name="element3list14" localSheetId="3">INDEX(Table5[],0,MATCH(#REF!,Table5[#Headers],0))</definedName>
    <definedName name="element3list14">INDEX(Table5[],0,MATCH(#REF!,Table5[#Headers],0))</definedName>
    <definedName name="element414" localSheetId="4">OFFSET('Facilities and Other'!element4list14,0,0,COUNTA('Facilities and Other'!element4list14),1)</definedName>
    <definedName name="element414" localSheetId="3">OFFSET('Fixed Guideway'!element4list14,0,0,COUNTA('Fixed Guideway'!element4list14),1)</definedName>
    <definedName name="element414">OFFSET(element4list14,0,0,COUNTA(element4list14),1)</definedName>
    <definedName name="element4item" localSheetId="4">OFFSET('Facilities and Other'!element4itemlist,0,0,COUNTA('Facilities and Other'!element4itemlist),1)</definedName>
    <definedName name="element4item" localSheetId="3">OFFSET('Fixed Guideway'!element4itemlist,0,0,COUNTA('Fixed Guideway'!element4itemlist),1)</definedName>
    <definedName name="element4item">OFFSET(element4itemlist,0,0,COUNTA(element4itemlist),1)</definedName>
    <definedName name="element4itemlist" localSheetId="4">INDEX(Table6[],0,MATCH(#REF!,Table6[#Headers],0))</definedName>
    <definedName name="element4itemlist" localSheetId="3">INDEX(Table6[],0,MATCH(#REF!,Table6[#Headers],0))</definedName>
    <definedName name="element4itemlist">INDEX(Table6[],0,MATCH(#REF!,Table6[#Headers],0))</definedName>
    <definedName name="element4list14" localSheetId="4">INDEX(Table6[],0,MATCH(#REF!,Table6[#Headers],0))</definedName>
    <definedName name="element4list14" localSheetId="3">INDEX(Table6[],0,MATCH(#REF!,Table6[#Headers],0))</definedName>
    <definedName name="element4list14">INDEX(Table6[],0,MATCH(#REF!,Table6[#Headers],0))</definedName>
    <definedName name="Facilities">'Category and Element1'!$B$4:$B$6</definedName>
    <definedName name="Guideway">'Category and Element1'!$C$4:$C$6</definedName>
    <definedName name="_xlnm.Print_Area" localSheetId="0">'Summary Sheet'!$A$1:$I$38</definedName>
    <definedName name="RailwayTrack">'Category and Element1'!$D$4:$D$7</definedName>
    <definedName name="Select">'Category and Element1'!$H$4</definedName>
    <definedName name="Stations">'Category and Element1'!$E$4:$E$15</definedName>
    <definedName name="Systems">'Category and Element1'!$F$4:$F$13</definedName>
    <definedName name="Vehicles">'Category and Element1'!$G$4:$G$5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9" i="16" l="1"/>
  <c r="N19" i="16"/>
  <c r="M20" i="16"/>
  <c r="N20" i="16"/>
  <c r="M21" i="16"/>
  <c r="N21" i="16"/>
  <c r="M22" i="16"/>
  <c r="N22" i="16"/>
  <c r="M23" i="16"/>
  <c r="N23" i="16"/>
  <c r="M24" i="16"/>
  <c r="N24" i="16"/>
  <c r="M25" i="16"/>
  <c r="N25" i="16"/>
  <c r="M26" i="16"/>
  <c r="N26" i="16"/>
  <c r="M27" i="16"/>
  <c r="N27" i="16"/>
  <c r="M28" i="16"/>
  <c r="N28" i="16"/>
  <c r="M29" i="16"/>
  <c r="N29" i="16"/>
  <c r="M30" i="16"/>
  <c r="N30" i="16"/>
  <c r="M31" i="16"/>
  <c r="N31" i="16"/>
  <c r="M32" i="16"/>
  <c r="N32" i="16"/>
  <c r="M33" i="16"/>
  <c r="N33" i="16"/>
  <c r="M34" i="16"/>
  <c r="N34" i="16"/>
  <c r="M35" i="16"/>
  <c r="N35" i="16"/>
  <c r="M36" i="16"/>
  <c r="N36" i="16"/>
  <c r="M37" i="16"/>
  <c r="N37" i="16"/>
  <c r="M38" i="16"/>
  <c r="N38" i="16"/>
  <c r="M39" i="16"/>
  <c r="N39" i="16"/>
  <c r="M40" i="16"/>
  <c r="N40" i="16"/>
  <c r="M41" i="16"/>
  <c r="N41" i="16"/>
  <c r="M42" i="16"/>
  <c r="N42" i="16"/>
  <c r="M43" i="16"/>
  <c r="N43" i="16"/>
  <c r="M44" i="16"/>
  <c r="N44" i="16"/>
  <c r="M45" i="16"/>
  <c r="N45" i="16"/>
  <c r="M46" i="16"/>
  <c r="N46" i="16"/>
  <c r="N18" i="16"/>
  <c r="M18" i="16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L49" i="16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9" i="10"/>
  <c r="S8" i="9"/>
  <c r="T8" i="9"/>
  <c r="U8" i="9"/>
  <c r="V8" i="9"/>
  <c r="W9" i="9"/>
  <c r="X9" i="9"/>
  <c r="W10" i="9"/>
  <c r="X10" i="9"/>
  <c r="W11" i="9"/>
  <c r="X11" i="9"/>
  <c r="W12" i="9"/>
  <c r="X12" i="9"/>
  <c r="W13" i="9"/>
  <c r="X13" i="9"/>
  <c r="W14" i="9"/>
  <c r="X14" i="9"/>
  <c r="W15" i="9"/>
  <c r="X15" i="9"/>
  <c r="W16" i="9"/>
  <c r="X16" i="9"/>
  <c r="W17" i="9"/>
  <c r="X17" i="9"/>
  <c r="W18" i="9"/>
  <c r="X18" i="9"/>
  <c r="W19" i="9"/>
  <c r="X19" i="9"/>
  <c r="W20" i="9"/>
  <c r="X20" i="9"/>
  <c r="W21" i="9"/>
  <c r="X21" i="9"/>
  <c r="W22" i="9"/>
  <c r="X22" i="9"/>
  <c r="W23" i="9"/>
  <c r="X23" i="9"/>
  <c r="W24" i="9"/>
  <c r="X24" i="9"/>
  <c r="X7" i="9"/>
  <c r="W7" i="9"/>
  <c r="S9" i="9"/>
  <c r="V9" i="9" s="1"/>
  <c r="T9" i="9"/>
  <c r="U9" i="9"/>
  <c r="S10" i="9"/>
  <c r="T10" i="9"/>
  <c r="U10" i="9"/>
  <c r="V10" i="9"/>
  <c r="S11" i="9"/>
  <c r="T11" i="9"/>
  <c r="U11" i="9"/>
  <c r="V11" i="9"/>
  <c r="S12" i="9"/>
  <c r="T12" i="9"/>
  <c r="U12" i="9"/>
  <c r="V12" i="9"/>
  <c r="S13" i="9"/>
  <c r="V13" i="9" s="1"/>
  <c r="T13" i="9"/>
  <c r="U13" i="9"/>
  <c r="S14" i="9"/>
  <c r="T14" i="9"/>
  <c r="U14" i="9"/>
  <c r="V14" i="9"/>
  <c r="S15" i="9"/>
  <c r="T15" i="9"/>
  <c r="U15" i="9"/>
  <c r="V15" i="9"/>
  <c r="S16" i="9"/>
  <c r="T16" i="9"/>
  <c r="U16" i="9"/>
  <c r="V16" i="9"/>
  <c r="S17" i="9"/>
  <c r="V17" i="9" s="1"/>
  <c r="T17" i="9"/>
  <c r="U17" i="9"/>
  <c r="S18" i="9"/>
  <c r="T18" i="9"/>
  <c r="U18" i="9"/>
  <c r="V18" i="9"/>
  <c r="S19" i="9"/>
  <c r="T19" i="9"/>
  <c r="U19" i="9"/>
  <c r="V19" i="9"/>
  <c r="S20" i="9"/>
  <c r="T20" i="9"/>
  <c r="U20" i="9"/>
  <c r="V20" i="9"/>
  <c r="S21" i="9"/>
  <c r="V21" i="9" s="1"/>
  <c r="T21" i="9"/>
  <c r="U21" i="9"/>
  <c r="S22" i="9"/>
  <c r="T22" i="9"/>
  <c r="U22" i="9"/>
  <c r="V22" i="9"/>
  <c r="S23" i="9"/>
  <c r="T23" i="9"/>
  <c r="U23" i="9"/>
  <c r="V23" i="9"/>
  <c r="S24" i="9"/>
  <c r="T24" i="9"/>
  <c r="U24" i="9"/>
  <c r="V24" i="9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C21" i="14"/>
  <c r="L48" i="16"/>
  <c r="C20" i="14"/>
  <c r="W8" i="9" l="1"/>
  <c r="X8" i="9"/>
  <c r="L52" i="16" l="1"/>
  <c r="L51" i="16"/>
  <c r="L50" i="16"/>
  <c r="M8" i="17" l="1"/>
  <c r="N8" i="17" s="1"/>
  <c r="T7" i="9"/>
  <c r="K8" i="10"/>
  <c r="C22" i="14"/>
  <c r="G27" i="14" l="1"/>
  <c r="F27" i="14"/>
  <c r="E27" i="14"/>
  <c r="D27" i="14"/>
  <c r="C27" i="14"/>
  <c r="G26" i="14"/>
  <c r="F26" i="14"/>
  <c r="E26" i="14"/>
  <c r="D26" i="14"/>
  <c r="C26" i="14"/>
  <c r="G25" i="14"/>
  <c r="E25" i="14"/>
  <c r="D25" i="14"/>
  <c r="C25" i="14"/>
  <c r="F25" i="14"/>
  <c r="G22" i="14"/>
  <c r="F22" i="14"/>
  <c r="E22" i="14"/>
  <c r="D22" i="14"/>
  <c r="G21" i="14"/>
  <c r="F21" i="14"/>
  <c r="E21" i="14"/>
  <c r="D21" i="14"/>
  <c r="G20" i="14"/>
  <c r="F20" i="14"/>
  <c r="E20" i="14"/>
  <c r="D20" i="14"/>
  <c r="D23" i="14"/>
  <c r="E23" i="14"/>
  <c r="F23" i="14"/>
  <c r="G23" i="14"/>
  <c r="C23" i="14"/>
  <c r="D24" i="14"/>
  <c r="E24" i="14"/>
  <c r="F24" i="14"/>
  <c r="G24" i="14"/>
  <c r="C24" i="14"/>
  <c r="H27" i="14" l="1"/>
  <c r="L53" i="16"/>
  <c r="N25" i="17" l="1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L8" i="10"/>
  <c r="E28" i="14" l="1"/>
  <c r="F28" i="14"/>
  <c r="G28" i="14"/>
  <c r="C28" i="14"/>
  <c r="H24" i="14"/>
  <c r="H25" i="14"/>
  <c r="H26" i="14"/>
  <c r="H22" i="14" l="1"/>
  <c r="H20" i="14"/>
  <c r="H21" i="14"/>
  <c r="U7" i="9" l="1"/>
  <c r="D28" i="14" l="1"/>
  <c r="H23" i="14"/>
  <c r="H28" i="14" s="1"/>
  <c r="S7" i="9"/>
  <c r="V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Margaret Doyle</author>
  </authors>
  <commentList>
    <comment ref="F7" authorId="0" shapeId="0" xr:uid="{55F8581A-8272-4B52-8510-32E2B4802262}">
      <text>
        <r>
          <rPr>
            <b/>
            <sz val="9"/>
            <color indexed="81"/>
            <rFont val="Tahoma"/>
            <family val="2"/>
          </rPr>
          <t>Margaret Doyle:</t>
        </r>
        <r>
          <rPr>
            <sz val="9"/>
            <color indexed="81"/>
            <rFont val="Tahoma"/>
            <family val="2"/>
          </rPr>
          <t xml:space="preserve">
consider standardization of naming convention
</t>
        </r>
      </text>
    </comment>
  </commentList>
</comments>
</file>

<file path=xl/sharedStrings.xml><?xml version="1.0" encoding="utf-8"?>
<sst xmlns="http://schemas.openxmlformats.org/spreadsheetml/2006/main" count="741" uniqueCount="385">
  <si>
    <t>Operator</t>
  </si>
  <si>
    <t>TIP ID</t>
  </si>
  <si>
    <t>Project Title</t>
  </si>
  <si>
    <t>Project Description</t>
  </si>
  <si>
    <t>Unit Cost</t>
  </si>
  <si>
    <t>Federal</t>
  </si>
  <si>
    <t>Local</t>
  </si>
  <si>
    <t>Total</t>
  </si>
  <si>
    <t>Total Cost</t>
  </si>
  <si>
    <t>Federal/Local Split</t>
  </si>
  <si>
    <t>Operator Name:</t>
  </si>
  <si>
    <t>Contact Name:</t>
  </si>
  <si>
    <t>Contact Email:</t>
  </si>
  <si>
    <t>Date:</t>
  </si>
  <si>
    <t>Regional Transit Capital Inventory Asset Class</t>
  </si>
  <si>
    <t>Category</t>
  </si>
  <si>
    <t>Year in Service</t>
  </si>
  <si>
    <t>Seating Capacity</t>
  </si>
  <si>
    <t>TCP Score</t>
  </si>
  <si>
    <t>Project Quantity</t>
  </si>
  <si>
    <t>Notes</t>
  </si>
  <si>
    <t>Vehicles</t>
  </si>
  <si>
    <t>Facilities</t>
  </si>
  <si>
    <t>Guideway</t>
  </si>
  <si>
    <t>Stations</t>
  </si>
  <si>
    <t>Systems</t>
  </si>
  <si>
    <t>Administrative</t>
  </si>
  <si>
    <t>Maintenance</t>
  </si>
  <si>
    <t>Transportation / Operations</t>
  </si>
  <si>
    <t>Channel</t>
  </si>
  <si>
    <t>Railway</t>
  </si>
  <si>
    <t>Roadway</t>
  </si>
  <si>
    <t>Commuter Rail</t>
  </si>
  <si>
    <t>Heavy Rail</t>
  </si>
  <si>
    <t>Light Rail</t>
  </si>
  <si>
    <t>Trackwork</t>
  </si>
  <si>
    <t>Access Facilities</t>
  </si>
  <si>
    <t>At grade</t>
  </si>
  <si>
    <t>Destination signs</t>
  </si>
  <si>
    <t>Elevated</t>
  </si>
  <si>
    <t>Elevator</t>
  </si>
  <si>
    <t>Emergency backup system</t>
  </si>
  <si>
    <t xml:space="preserve">Escalator </t>
  </si>
  <si>
    <t>Ferry - Dock</t>
  </si>
  <si>
    <t>Ferry - Float</t>
  </si>
  <si>
    <t>Ferry - Moveable Gantry Ramp</t>
  </si>
  <si>
    <t>Public address systems</t>
  </si>
  <si>
    <t>Subway</t>
  </si>
  <si>
    <t>Bus control</t>
  </si>
  <si>
    <t>Communications</t>
  </si>
  <si>
    <t>Fare collection</t>
  </si>
  <si>
    <t>Fare collection Back Office</t>
  </si>
  <si>
    <t>Fare collection Terminal/Station</t>
  </si>
  <si>
    <t>Fare collection Vehicle</t>
  </si>
  <si>
    <t>ITS</t>
  </si>
  <si>
    <t>Traction power</t>
  </si>
  <si>
    <t>Train control</t>
  </si>
  <si>
    <t>Utilities</t>
  </si>
  <si>
    <t>Non Revenue</t>
  </si>
  <si>
    <t>Revenue</t>
  </si>
  <si>
    <t>Category and Element 1</t>
  </si>
  <si>
    <t>Bus</t>
  </si>
  <si>
    <t>Rail</t>
  </si>
  <si>
    <t>Rail/Bus</t>
  </si>
  <si>
    <t>-</t>
  </si>
  <si>
    <t>All</t>
  </si>
  <si>
    <t>CR</t>
  </si>
  <si>
    <t>HR</t>
  </si>
  <si>
    <t>LR</t>
  </si>
  <si>
    <t>LR/CR</t>
  </si>
  <si>
    <t>(blank)</t>
  </si>
  <si>
    <t>Ballast</t>
  </si>
  <si>
    <t>Embedded</t>
  </si>
  <si>
    <t>Special</t>
  </si>
  <si>
    <t>Switch</t>
  </si>
  <si>
    <t>RailwayTrack</t>
  </si>
  <si>
    <t>Select</t>
  </si>
  <si>
    <t xml:space="preserve">Bus </t>
  </si>
  <si>
    <t>Motor Bus</t>
  </si>
  <si>
    <t xml:space="preserve"> </t>
  </si>
  <si>
    <t>Auto</t>
  </si>
  <si>
    <t>Special Vehicle</t>
  </si>
  <si>
    <t>Truck</t>
  </si>
  <si>
    <t>Van</t>
  </si>
  <si>
    <t>Auto/Minivan</t>
  </si>
  <si>
    <t>Bus - Articulated - 60'</t>
  </si>
  <si>
    <t>Bus - Over-the-Road Coach - 35'</t>
  </si>
  <si>
    <t>Bus - Over-the-Road Coach - 40'</t>
  </si>
  <si>
    <t>Bus - Over-the-Road Coach - 45'</t>
  </si>
  <si>
    <t>Bus - Over-the-Road Coach - 60'</t>
  </si>
  <si>
    <t>Bus - Transit - 30'</t>
  </si>
  <si>
    <t>Bus - Transit - 35'</t>
  </si>
  <si>
    <t>Bus - Transit - 40'</t>
  </si>
  <si>
    <t>Bus - Transit - 45'</t>
  </si>
  <si>
    <t>Cable Car</t>
  </si>
  <si>
    <t>Commuter Rail - Bi Level</t>
  </si>
  <si>
    <t>Commuter Rail - Multiple Unit</t>
  </si>
  <si>
    <t>Commuter Rail - Single Level</t>
  </si>
  <si>
    <t>Cutaway - 22'</t>
  </si>
  <si>
    <t>Cutaway - 24'</t>
  </si>
  <si>
    <t>Cutaway - 29'</t>
  </si>
  <si>
    <t>Cutaway - under 22'</t>
  </si>
  <si>
    <t>Ferry</t>
  </si>
  <si>
    <t>Locomotive</t>
  </si>
  <si>
    <t>Trolley</t>
  </si>
  <si>
    <t>Trolley - Articulated</t>
  </si>
  <si>
    <t>Van - under 22'</t>
  </si>
  <si>
    <t xml:space="preserve">Select </t>
  </si>
  <si>
    <t>Element 1 and Element 2</t>
  </si>
  <si>
    <t>Building</t>
  </si>
  <si>
    <t>&lt; 200 vehicles</t>
  </si>
  <si>
    <t>Ferry/Dredging</t>
  </si>
  <si>
    <t>Above</t>
  </si>
  <si>
    <t>Curve</t>
  </si>
  <si>
    <t>1/2 Grand</t>
  </si>
  <si>
    <t>Auto Park Garage</t>
  </si>
  <si>
    <t>Canopy</t>
  </si>
  <si>
    <t>Single Stop</t>
  </si>
  <si>
    <t>Platform</t>
  </si>
  <si>
    <t>Centralized control</t>
  </si>
  <si>
    <t>SCADA</t>
  </si>
  <si>
    <t>Central revenue counting</t>
  </si>
  <si>
    <t>APC</t>
  </si>
  <si>
    <t>Breaker houses</t>
  </si>
  <si>
    <t>Lighting</t>
  </si>
  <si>
    <t>&gt; 300 vehicles</t>
  </si>
  <si>
    <t>Tangent</t>
  </si>
  <si>
    <t>Ballasted Diamond Crossover</t>
  </si>
  <si>
    <t>Auto Park Lot</t>
  </si>
  <si>
    <t>Tunnel</t>
  </si>
  <si>
    <t>Traffic signals</t>
  </si>
  <si>
    <t>Voice-radio</t>
  </si>
  <si>
    <t>AVL</t>
  </si>
  <si>
    <t>Catenary</t>
  </si>
  <si>
    <t>Communications based</t>
  </si>
  <si>
    <t>Pump stations</t>
  </si>
  <si>
    <t>Geometry Car</t>
  </si>
  <si>
    <t>Diesel</t>
  </si>
  <si>
    <t>200 to 300 vehicles</t>
  </si>
  <si>
    <t>Below</t>
  </si>
  <si>
    <t>Ballasted Single Crossover</t>
  </si>
  <si>
    <t>Bike</t>
  </si>
  <si>
    <t>Structure</t>
  </si>
  <si>
    <t>C.A. Dispatch</t>
  </si>
  <si>
    <t>Conduit/Cable</t>
  </si>
  <si>
    <t>Subway Pump System</t>
  </si>
  <si>
    <t>Heavy</t>
  </si>
  <si>
    <t>Electric</t>
  </si>
  <si>
    <t>Administrative Equipment</t>
  </si>
  <si>
    <t>Ballasted Turnout</t>
  </si>
  <si>
    <t>Bus Transfer Area</t>
  </si>
  <si>
    <t>GPS</t>
  </si>
  <si>
    <t xml:space="preserve">Substations </t>
  </si>
  <si>
    <t>Fixed/wayside</t>
  </si>
  <si>
    <t>Ventilation</t>
  </si>
  <si>
    <t>Light</t>
  </si>
  <si>
    <t>Heavy/Steel Hull</t>
  </si>
  <si>
    <t>Rail CR</t>
  </si>
  <si>
    <t>Diamond Crossover</t>
  </si>
  <si>
    <t>Kiss &amp; Ride</t>
  </si>
  <si>
    <t>MIS/IT/Network Systems</t>
  </si>
  <si>
    <t>Third rail</t>
  </si>
  <si>
    <t>Gates/crossing protection</t>
  </si>
  <si>
    <t>Other</t>
  </si>
  <si>
    <t>Heavy-Duty, 12-year</t>
  </si>
  <si>
    <t>Rail HR</t>
  </si>
  <si>
    <t>Direct Fixation Diamond Crossover</t>
  </si>
  <si>
    <t>Ped. Overpass</t>
  </si>
  <si>
    <t>Transformers</t>
  </si>
  <si>
    <t>Moving block</t>
  </si>
  <si>
    <t>Rail Grinder</t>
  </si>
  <si>
    <t>Heavy-Duty, 16-year</t>
  </si>
  <si>
    <t>Rail LR</t>
  </si>
  <si>
    <t>Direct Fixation Single Crossover</t>
  </si>
  <si>
    <t>Signal Bridge</t>
  </si>
  <si>
    <t>Heavy-Duty, 18-year</t>
  </si>
  <si>
    <t>Shop Equipment</t>
  </si>
  <si>
    <t>Direct Fixation Turnout</t>
  </si>
  <si>
    <t>Light Weight/Aluminum Hull</t>
  </si>
  <si>
    <t>Grand</t>
  </si>
  <si>
    <t>Light-Duty, 4-year</t>
  </si>
  <si>
    <t>Manual</t>
  </si>
  <si>
    <t>Light-Duty, 5-year</t>
  </si>
  <si>
    <t>Motorized</t>
  </si>
  <si>
    <t>Medium-Duty, 10-year</t>
  </si>
  <si>
    <t>Single Crossover</t>
  </si>
  <si>
    <t>Medium-Duty, 7-year</t>
  </si>
  <si>
    <t>Turnout</t>
  </si>
  <si>
    <t>Element 1 and Element 3</t>
  </si>
  <si>
    <t>All Admin Equipment</t>
  </si>
  <si>
    <t>All equipment &amp; tools</t>
  </si>
  <si>
    <t>Dynamoneters</t>
  </si>
  <si>
    <t>Lifts</t>
  </si>
  <si>
    <t>Office equipment/furniture</t>
  </si>
  <si>
    <t>Turntables</t>
  </si>
  <si>
    <t>Washers</t>
  </si>
  <si>
    <t>Wheel presses</t>
  </si>
  <si>
    <t>Wheel truing machines</t>
  </si>
  <si>
    <t>Cut and cover</t>
  </si>
  <si>
    <t xml:space="preserve">Depth </t>
  </si>
  <si>
    <t>Elevated fill</t>
  </si>
  <si>
    <t>Elevated structure</t>
  </si>
  <si>
    <t>Exclusive</t>
  </si>
  <si>
    <t>Grade Crossing</t>
  </si>
  <si>
    <t>Mixed traffic</t>
  </si>
  <si>
    <t>Retained cut</t>
  </si>
  <si>
    <t>Semi exclusive</t>
  </si>
  <si>
    <t>Center</t>
  </si>
  <si>
    <t>Concrete</t>
  </si>
  <si>
    <t>Side</t>
  </si>
  <si>
    <t>Side / Center</t>
  </si>
  <si>
    <t>Side / Center Platform</t>
  </si>
  <si>
    <t>Steel</t>
  </si>
  <si>
    <t>Transit Center</t>
  </si>
  <si>
    <t>Base station</t>
  </si>
  <si>
    <t>Bill Counters</t>
  </si>
  <si>
    <t>Bus Radio</t>
  </si>
  <si>
    <t>Clipper</t>
  </si>
  <si>
    <t>Coin Counters</t>
  </si>
  <si>
    <t>Control Systems</t>
  </si>
  <si>
    <t>Dampers</t>
  </si>
  <si>
    <t>Fans</t>
  </si>
  <si>
    <t>Fareboxes</t>
  </si>
  <si>
    <t>Major Elements</t>
  </si>
  <si>
    <t>Mobile Radio</t>
  </si>
  <si>
    <t>PBX</t>
  </si>
  <si>
    <t>Public announcement</t>
  </si>
  <si>
    <t>System</t>
  </si>
  <si>
    <t>Ticket Encoders</t>
  </si>
  <si>
    <t>Transmitters</t>
  </si>
  <si>
    <t>Turnstiles/faregates</t>
  </si>
  <si>
    <t>TVM/add fare</t>
  </si>
  <si>
    <t>Vault Receiver</t>
  </si>
  <si>
    <t>CNG</t>
  </si>
  <si>
    <t>Electric - Catenary</t>
  </si>
  <si>
    <t>Gasoline</t>
  </si>
  <si>
    <t>Hybrid</t>
  </si>
  <si>
    <t>LP</t>
  </si>
  <si>
    <t>Pickup</t>
  </si>
  <si>
    <t>Category and Element 4</t>
  </si>
  <si>
    <r>
      <t xml:space="preserve">Light </t>
    </r>
    <r>
      <rPr>
        <sz val="10"/>
        <rFont val="Arial"/>
        <family val="2"/>
      </rPr>
      <t>Rail</t>
    </r>
  </si>
  <si>
    <t>Transportation Operations</t>
  </si>
  <si>
    <r>
      <t xml:space="preserve">Access </t>
    </r>
    <r>
      <rPr>
        <sz val="10"/>
        <rFont val="Arial"/>
        <family val="2"/>
      </rPr>
      <t>Facilities</t>
    </r>
  </si>
  <si>
    <t>Transit Capital Priorities Call for Projects</t>
  </si>
  <si>
    <t>TRSID/ NTD ID</t>
  </si>
  <si>
    <t>RTCI Asset Type Code</t>
  </si>
  <si>
    <t xml:space="preserve"> Replacement Vehicle Type</t>
  </si>
  <si>
    <t xml:space="preserve"> Replacement Vehicle Detail</t>
  </si>
  <si>
    <t>Heavy-Duty Bus</t>
  </si>
  <si>
    <t>Over-the-Road-Coach</t>
  </si>
  <si>
    <t>Medium-Duty Bus</t>
  </si>
  <si>
    <t>Light Rail Vehicle (LRV)</t>
  </si>
  <si>
    <t>Electric Trolleybus</t>
  </si>
  <si>
    <t>Heavy Railcar</t>
  </si>
  <si>
    <t>Heavy/Steel Hull Ferry</t>
  </si>
  <si>
    <t>Asset Type</t>
  </si>
  <si>
    <t>Lightweight/Aluminum Hull Ferry</t>
  </si>
  <si>
    <t>Used Vehicle</t>
  </si>
  <si>
    <t>Tools and Equipment</t>
  </si>
  <si>
    <t>Service Vehicle</t>
  </si>
  <si>
    <t>Non-Revenue Vehicle</t>
  </si>
  <si>
    <t>Minivan Under 22'</t>
  </si>
  <si>
    <t>Cut-Away/Van, 4 or 5-Year, Gas</t>
  </si>
  <si>
    <t>Cut-Away/Van, 4 or 5-Year, Diesel</t>
  </si>
  <si>
    <t>Cut-Away/Van, 4 or 5-Year, CNG</t>
  </si>
  <si>
    <t>Cut-Away/Van, 7-Year, Gas</t>
  </si>
  <si>
    <t>Cut-Away/Van, 7-Year, Diesel</t>
  </si>
  <si>
    <t>Cut-Away/Van, 7-Year, CNG</t>
  </si>
  <si>
    <t>Transit Bus 30' Diesel</t>
  </si>
  <si>
    <t>Transit Bus 30' CNG</t>
  </si>
  <si>
    <t>Transit Bus 30' Hybrid</t>
  </si>
  <si>
    <t>Transit Bus 30' Battery</t>
  </si>
  <si>
    <t>Transit Bus 35' Diesel</t>
  </si>
  <si>
    <t>Transit Bus 35' CNG</t>
  </si>
  <si>
    <t>Transit Bus 35' Hybrid</t>
  </si>
  <si>
    <t>Transit Bus 35' Battery</t>
  </si>
  <si>
    <t>Transit Bus 40' Diesel</t>
  </si>
  <si>
    <t>Transit Bus 40' CNG</t>
  </si>
  <si>
    <t>Transit Bus 40' Hybrid</t>
  </si>
  <si>
    <t>Transit Bus 40' Battery</t>
  </si>
  <si>
    <t>Transit Bus 40' Fuel-Cell</t>
  </si>
  <si>
    <t>Over-the-Road 45' Diesel</t>
  </si>
  <si>
    <t>Over-the-Road 45' CNG</t>
  </si>
  <si>
    <t>Over-the-Road 45' Battery</t>
  </si>
  <si>
    <t>Over-the-Road 45' Fuel-Cell</t>
  </si>
  <si>
    <t>Over-the-Road 45' Hybrid</t>
  </si>
  <si>
    <t>Articulated 60' Diesel</t>
  </si>
  <si>
    <t>Articulated 60' Hybrid</t>
  </si>
  <si>
    <t>Articulated 60' Battery</t>
  </si>
  <si>
    <t>Articulated 60' Fuel-Cell</t>
  </si>
  <si>
    <t>Double-Decker Diesel</t>
  </si>
  <si>
    <t>Fiscal Year of Request</t>
  </si>
  <si>
    <t>Agency Priority</t>
  </si>
  <si>
    <t>Escalation Included?</t>
  </si>
  <si>
    <t>Detailed Vehicle Type</t>
  </si>
  <si>
    <t>Example</t>
  </si>
  <si>
    <t>Project Information</t>
  </si>
  <si>
    <t>High</t>
  </si>
  <si>
    <t>MTC</t>
  </si>
  <si>
    <t>NEW</t>
  </si>
  <si>
    <t>Replace 10 40' Diesel Buses with Fuel Cell</t>
  </si>
  <si>
    <t>Purchase 10 40' Fuel Cell buses to replace 2010 diesel buses that have reached the end of their useful life.</t>
  </si>
  <si>
    <t>No</t>
  </si>
  <si>
    <t>Sales Tax</t>
  </si>
  <si>
    <t>ADA</t>
  </si>
  <si>
    <t>Vehicle Replacements</t>
  </si>
  <si>
    <t>Fixed Guideway</t>
  </si>
  <si>
    <t>1% Security Set-Aside Description</t>
  </si>
  <si>
    <t>Security cameras in each bus</t>
  </si>
  <si>
    <t>ADA/PM/OA</t>
  </si>
  <si>
    <t>Preventive Maintenance</t>
  </si>
  <si>
    <t>Operating Assistance</t>
  </si>
  <si>
    <t>VAR210003</t>
  </si>
  <si>
    <t>VAR190007</t>
  </si>
  <si>
    <t>VAR190006</t>
  </si>
  <si>
    <t>AC Transit</t>
  </si>
  <si>
    <t>ACE</t>
  </si>
  <si>
    <t>BART</t>
  </si>
  <si>
    <t>Caltrain</t>
  </si>
  <si>
    <t>GGBHTD</t>
  </si>
  <si>
    <t>Marin</t>
  </si>
  <si>
    <t>SFMTA</t>
  </si>
  <si>
    <t>SamTrans</t>
  </si>
  <si>
    <t>SMART</t>
  </si>
  <si>
    <t>Union City</t>
  </si>
  <si>
    <t>WETA</t>
  </si>
  <si>
    <t>WestCAT</t>
  </si>
  <si>
    <t>VTA</t>
  </si>
  <si>
    <t>ECCTA</t>
  </si>
  <si>
    <t>LAVTA</t>
  </si>
  <si>
    <t>CCCTA</t>
  </si>
  <si>
    <t>Santa Rosa</t>
  </si>
  <si>
    <t>Sonoma County</t>
  </si>
  <si>
    <t>Napa Vine</t>
  </si>
  <si>
    <t>SolTrans</t>
  </si>
  <si>
    <t>FAST</t>
  </si>
  <si>
    <t>Vacaville</t>
  </si>
  <si>
    <t>Petaluma</t>
  </si>
  <si>
    <t>Project Type</t>
  </si>
  <si>
    <t>Napa VINE</t>
  </si>
  <si>
    <t xml:space="preserve">Vacaville </t>
  </si>
  <si>
    <t>WestCat</t>
  </si>
  <si>
    <t>(for illustration only, MTC does not receive ADA)</t>
  </si>
  <si>
    <t>ADA Paratransit Assistance</t>
  </si>
  <si>
    <t>Applying ADA set-aside to capital?</t>
  </si>
  <si>
    <t>Transit ADA Operating Support</t>
  </si>
  <si>
    <t>Rail Replacement</t>
  </si>
  <si>
    <t>Design and replacement of trackway and related systems serving the light rail lines</t>
  </si>
  <si>
    <t>5-Year Total</t>
  </si>
  <si>
    <t>Total Available</t>
  </si>
  <si>
    <t>Voluntary Deferrals</t>
  </si>
  <si>
    <t>Caps and 5-Year Totals by Operator:</t>
  </si>
  <si>
    <t>Below data will be auto-populated based on entries from the following 4 forms:</t>
  </si>
  <si>
    <t>Total Project Cost</t>
  </si>
  <si>
    <t>Other Project Type</t>
  </si>
  <si>
    <t>Equipment</t>
  </si>
  <si>
    <t>Bus Bay Rehabilitation for ZEBs</t>
  </si>
  <si>
    <t>Total Requests</t>
  </si>
  <si>
    <t xml:space="preserve">Narrative: </t>
  </si>
  <si>
    <t>Narrative information here.</t>
  </si>
  <si>
    <t xml:space="preserve">Rehabilitation of one bus bay, conversion to maintain zero-emission hydrogen fuel-cell electric buses. </t>
  </si>
  <si>
    <t>Federal/Local Split
ADA and PM: 80/20
 Operating: 50/50</t>
  </si>
  <si>
    <t>Quantity</t>
  </si>
  <si>
    <t>Please describe the requested vehicle procurements -- indicate where the replacements can be found in board-approved plans; if buses part of ZEB transition; if buses part of FYs 22-24 deferrals, etc.</t>
  </si>
  <si>
    <t>Cut-Away/Van, 4 or 5-Year, Battery</t>
  </si>
  <si>
    <t>Local Match Source</t>
  </si>
  <si>
    <t>Low</t>
  </si>
  <si>
    <t>Medium</t>
  </si>
  <si>
    <t>CIP</t>
  </si>
  <si>
    <t>Critical</t>
  </si>
  <si>
    <t>FY2027</t>
  </si>
  <si>
    <t>FY2028</t>
  </si>
  <si>
    <t>FY2029</t>
  </si>
  <si>
    <t>FY2030</t>
  </si>
  <si>
    <t>FY2031</t>
  </si>
  <si>
    <t>FY2027 through FY2031</t>
  </si>
  <si>
    <t>Attachment 2b: Project Template - Vehicle Procurements</t>
  </si>
  <si>
    <t>Attachment 2a: Project Template - ADA, Operating Assistance, and Preventive Maintenance</t>
  </si>
  <si>
    <t>FY27-31
Annual FG Cap</t>
  </si>
  <si>
    <t>Attachment 2c: Project Template - Fixed Guideway Programming</t>
  </si>
  <si>
    <t>Attachment 2d: Facilities &amp; Other</t>
  </si>
  <si>
    <t>TAM</t>
  </si>
  <si>
    <t>Board-Approved Plan</t>
  </si>
  <si>
    <t>Board-Approved Plan?</t>
  </si>
  <si>
    <t>Attachments 2a-2d: Project Templates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</si>
</sst>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sz val="9"/>
      <color rgb="FF131313"/>
      <name val="Var(--font-mono)"/>
    </font>
    <font>
      <sz val="10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3" xfId="0" applyBorder="1"/>
    <xf numFmtId="0" fontId="5" fillId="0" borderId="3" xfId="0" applyFont="1" applyBorder="1"/>
    <xf numFmtId="0" fontId="0" fillId="0" borderId="8" xfId="0" applyBorder="1"/>
    <xf numFmtId="0" fontId="0" fillId="0" borderId="9" xfId="0" applyBorder="1"/>
    <xf numFmtId="0" fontId="5" fillId="0" borderId="8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6" fillId="2" borderId="15" xfId="0" applyFont="1" applyFill="1" applyBorder="1"/>
    <xf numFmtId="0" fontId="6" fillId="2" borderId="16" xfId="0" applyFont="1" applyFill="1" applyBorder="1"/>
    <xf numFmtId="0" fontId="6" fillId="2" borderId="17" xfId="0" applyFont="1" applyFill="1" applyBorder="1"/>
    <xf numFmtId="0" fontId="7" fillId="2" borderId="0" xfId="0" applyFont="1" applyFill="1"/>
    <xf numFmtId="0" fontId="5" fillId="0" borderId="14" xfId="0" applyFont="1" applyBorder="1"/>
    <xf numFmtId="0" fontId="5" fillId="0" borderId="2" xfId="0" applyFont="1" applyBorder="1"/>
    <xf numFmtId="0" fontId="0" fillId="0" borderId="7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8" fillId="3" borderId="18" xfId="0" applyFont="1" applyFill="1" applyBorder="1"/>
    <xf numFmtId="0" fontId="8" fillId="3" borderId="2" xfId="0" applyFont="1" applyFill="1" applyBorder="1"/>
    <xf numFmtId="0" fontId="8" fillId="3" borderId="4" xfId="0" applyFont="1" applyFill="1" applyBorder="1"/>
    <xf numFmtId="0" fontId="7" fillId="4" borderId="0" xfId="0" applyFont="1" applyFill="1"/>
    <xf numFmtId="0" fontId="5" fillId="0" borderId="4" xfId="0" applyFont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3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 indent="1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 indent="1"/>
    </xf>
    <xf numFmtId="0" fontId="2" fillId="4" borderId="0" xfId="0" applyFont="1" applyFill="1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 indent="1"/>
    </xf>
    <xf numFmtId="0" fontId="1" fillId="4" borderId="0" xfId="0" applyFont="1" applyFill="1"/>
    <xf numFmtId="0" fontId="11" fillId="0" borderId="3" xfId="0" applyFont="1" applyBorder="1" applyAlignment="1">
      <alignment horizontal="center" vertical="center" wrapText="1"/>
    </xf>
    <xf numFmtId="0" fontId="10" fillId="6" borderId="25" xfId="0" applyFont="1" applyFill="1" applyBorder="1"/>
    <xf numFmtId="0" fontId="10" fillId="0" borderId="25" xfId="0" applyFont="1" applyBorder="1"/>
    <xf numFmtId="0" fontId="12" fillId="0" borderId="3" xfId="0" applyFont="1" applyBorder="1"/>
    <xf numFmtId="0" fontId="12" fillId="0" borderId="0" xfId="0" applyFont="1"/>
    <xf numFmtId="0" fontId="12" fillId="4" borderId="0" xfId="0" applyFont="1" applyFill="1"/>
    <xf numFmtId="0" fontId="12" fillId="0" borderId="3" xfId="0" applyFont="1" applyBorder="1" applyAlignment="1">
      <alignment wrapText="1"/>
    </xf>
    <xf numFmtId="164" fontId="12" fillId="0" borderId="3" xfId="0" applyNumberFormat="1" applyFont="1" applyBorder="1"/>
    <xf numFmtId="164" fontId="12" fillId="0" borderId="3" xfId="2" applyNumberFormat="1" applyFont="1" applyBorder="1"/>
    <xf numFmtId="9" fontId="12" fillId="0" borderId="3" xfId="1" applyFont="1" applyBorder="1"/>
    <xf numFmtId="164" fontId="5" fillId="4" borderId="0" xfId="0" applyNumberFormat="1" applyFont="1" applyFill="1"/>
    <xf numFmtId="164" fontId="12" fillId="0" borderId="3" xfId="0" applyNumberFormat="1" applyFont="1" applyBorder="1" applyAlignment="1">
      <alignment wrapText="1"/>
    </xf>
    <xf numFmtId="164" fontId="0" fillId="0" borderId="0" xfId="2" applyNumberFormat="1" applyFont="1"/>
    <xf numFmtId="0" fontId="10" fillId="0" borderId="26" xfId="0" applyFont="1" applyBorder="1"/>
    <xf numFmtId="164" fontId="12" fillId="0" borderId="3" xfId="1" applyNumberFormat="1" applyFont="1" applyBorder="1"/>
    <xf numFmtId="0" fontId="1" fillId="0" borderId="3" xfId="0" applyFont="1" applyBorder="1"/>
    <xf numFmtId="0" fontId="12" fillId="0" borderId="0" xfId="0" applyFont="1" applyAlignment="1">
      <alignment wrapText="1"/>
    </xf>
    <xf numFmtId="0" fontId="17" fillId="0" borderId="3" xfId="0" applyFont="1" applyBorder="1" applyAlignment="1">
      <alignment horizontal="center" vertical="center" wrapText="1"/>
    </xf>
    <xf numFmtId="164" fontId="1" fillId="0" borderId="3" xfId="2" applyNumberFormat="1" applyFont="1" applyBorder="1"/>
    <xf numFmtId="0" fontId="17" fillId="0" borderId="0" xfId="0" applyFont="1" applyAlignment="1">
      <alignment horizontal="center" vertical="center" wrapText="1"/>
    </xf>
    <xf numFmtId="164" fontId="1" fillId="0" borderId="0" xfId="2" applyNumberFormat="1" applyFont="1" applyBorder="1"/>
    <xf numFmtId="0" fontId="16" fillId="4" borderId="0" xfId="0" applyFont="1" applyFill="1" applyAlignment="1">
      <alignment vertical="center"/>
    </xf>
    <xf numFmtId="0" fontId="2" fillId="4" borderId="0" xfId="0" applyFont="1" applyFill="1" applyAlignment="1">
      <alignment horizontal="center"/>
    </xf>
    <xf numFmtId="164" fontId="0" fillId="4" borderId="0" xfId="2" applyNumberFormat="1" applyFont="1" applyFill="1"/>
    <xf numFmtId="0" fontId="0" fillId="7" borderId="0" xfId="0" applyFill="1"/>
    <xf numFmtId="164" fontId="0" fillId="7" borderId="0" xfId="2" applyNumberFormat="1" applyFont="1" applyFill="1"/>
    <xf numFmtId="0" fontId="1" fillId="7" borderId="0" xfId="0" applyFont="1" applyFill="1"/>
    <xf numFmtId="164" fontId="2" fillId="4" borderId="0" xfId="0" applyNumberFormat="1" applyFont="1" applyFill="1"/>
    <xf numFmtId="164" fontId="1" fillId="0" borderId="3" xfId="2" applyNumberFormat="1" applyFont="1" applyBorder="1" applyAlignment="1">
      <alignment horizontal="left" vertical="top"/>
    </xf>
    <xf numFmtId="164" fontId="1" fillId="0" borderId="3" xfId="2" applyNumberFormat="1" applyFont="1" applyBorder="1" applyAlignment="1">
      <alignment horizontal="center"/>
    </xf>
    <xf numFmtId="0" fontId="2" fillId="5" borderId="2" xfId="0" applyFont="1" applyFill="1" applyBorder="1" applyAlignment="1">
      <alignment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2" fillId="4" borderId="0" xfId="0" applyFont="1" applyFill="1"/>
    <xf numFmtId="0" fontId="5" fillId="4" borderId="24" xfId="0" applyFont="1" applyFill="1" applyBorder="1"/>
    <xf numFmtId="0" fontId="3" fillId="4" borderId="0" xfId="0" applyFont="1" applyFill="1"/>
    <xf numFmtId="0" fontId="4" fillId="4" borderId="0" xfId="0" applyFont="1" applyFill="1"/>
    <xf numFmtId="0" fontId="3" fillId="4" borderId="0" xfId="0" applyFont="1" applyFill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8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Percent" xfId="1" builtinId="5"/>
  </cellStyles>
  <dxfs count="5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1" tint="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DF5D04-D194-4F8A-956C-0D91493E16DE}" name="Table1" displayName="Table1" ref="A1:H43" totalsRowShown="0" headerRowDxfId="51" headerRowBorderDxfId="50">
  <autoFilter ref="A1:H43" xr:uid="{C3DF5D04-D194-4F8A-956C-0D91493E16DE}"/>
  <tableColumns count="8">
    <tableColumn id="7" xr3:uid="{E913D7C7-2248-42B4-A219-724FBC61E6C6}" name="Agency Priority"/>
    <tableColumn id="8" xr3:uid="{99ADA1B3-A994-4534-8D28-E84475C8B28C}" name="Fiscal Year of Request" dataDxfId="49"/>
    <tableColumn id="1" xr3:uid="{A458E05B-47AE-4F2B-A250-0C11124CCD00}" name="Asset Type"/>
    <tableColumn id="2" xr3:uid="{D4F1820F-CE7D-4222-9C07-DDD5149A1A0C}" name="Detailed Vehicle Type"/>
    <tableColumn id="3" xr3:uid="{000D8DFD-5985-4252-B276-87F84AD5A25C}" name="ADA/PM/OA"/>
    <tableColumn id="4" xr3:uid="{B0F4FAF7-2B5A-4103-B681-A5CD66093427}" name="TIP ID"/>
    <tableColumn id="5" xr3:uid="{282A0AFF-C201-4150-9530-51EABD1A1322}" name="Operator"/>
    <tableColumn id="6" xr3:uid="{7CE74968-9044-49D2-B40A-0D3CA13456E3}" name="Other Project 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9:AI45" totalsRowShown="0" headerRowDxfId="48" headerRowBorderDxfId="47" tableBorderDxfId="46" totalsRowBorderDxfId="45">
  <autoFilter ref="A19:AI45" xr:uid="{00000000-0009-0000-0100-000004000000}"/>
  <tableColumns count="35">
    <tableColumn id="1" xr3:uid="{00000000-0010-0000-0000-000001000000}" name="Administrative" dataDxfId="44"/>
    <tableColumn id="2" xr3:uid="{00000000-0010-0000-0000-000002000000}" name="Maintenance" dataDxfId="43"/>
    <tableColumn id="3" xr3:uid="{00000000-0010-0000-0000-000003000000}" name="Transportation Operations" dataDxfId="42"/>
    <tableColumn id="4" xr3:uid="{00000000-0010-0000-0000-000004000000}" name="Channel" dataDxfId="41"/>
    <tableColumn id="5" xr3:uid="{00000000-0010-0000-0000-000005000000}" name="Railway" dataDxfId="40"/>
    <tableColumn id="6" xr3:uid="{00000000-0010-0000-0000-000006000000}" name="Roadway" dataDxfId="39"/>
    <tableColumn id="7" xr3:uid="{00000000-0010-0000-0000-000007000000}" name="Commuter Rail" dataDxfId="38"/>
    <tableColumn id="8" xr3:uid="{00000000-0010-0000-0000-000008000000}" name="Heavy Rail" dataDxfId="37"/>
    <tableColumn id="9" xr3:uid="{00000000-0010-0000-0000-000009000000}" name="Light Rail" dataDxfId="36"/>
    <tableColumn id="10" xr3:uid="{00000000-0010-0000-0000-00000A000000}" name="Trackwork" dataDxfId="35"/>
    <tableColumn id="11" xr3:uid="{00000000-0010-0000-0000-00000B000000}" name="Access Facilities" dataDxfId="34"/>
    <tableColumn id="12" xr3:uid="{00000000-0010-0000-0000-00000C000000}" name="At grade" dataDxfId="33"/>
    <tableColumn id="13" xr3:uid="{00000000-0010-0000-0000-00000D000000}" name="Destination signs" dataDxfId="32"/>
    <tableColumn id="14" xr3:uid="{00000000-0010-0000-0000-00000E000000}" name="Elevated" dataDxfId="31"/>
    <tableColumn id="15" xr3:uid="{00000000-0010-0000-0000-00000F000000}" name="Elevator" dataDxfId="30"/>
    <tableColumn id="16" xr3:uid="{00000000-0010-0000-0000-000010000000}" name="Emergency backup system" dataDxfId="29"/>
    <tableColumn id="17" xr3:uid="{00000000-0010-0000-0000-000011000000}" name="Escalator " dataDxfId="28"/>
    <tableColumn id="18" xr3:uid="{00000000-0010-0000-0000-000012000000}" name="Ferry - Dock" dataDxfId="27"/>
    <tableColumn id="19" xr3:uid="{00000000-0010-0000-0000-000013000000}" name="Ferry - Float" dataDxfId="26"/>
    <tableColumn id="20" xr3:uid="{00000000-0010-0000-0000-000014000000}" name="Ferry - Moveable Gantry Ramp" dataDxfId="25"/>
    <tableColumn id="21" xr3:uid="{00000000-0010-0000-0000-000015000000}" name="Public address systems" dataDxfId="24"/>
    <tableColumn id="22" xr3:uid="{00000000-0010-0000-0000-000016000000}" name="Subway" dataDxfId="23"/>
    <tableColumn id="23" xr3:uid="{00000000-0010-0000-0000-000017000000}" name="Bus control" dataDxfId="22"/>
    <tableColumn id="24" xr3:uid="{00000000-0010-0000-0000-000018000000}" name="Communications" dataDxfId="21"/>
    <tableColumn id="25" xr3:uid="{00000000-0010-0000-0000-000019000000}" name="Fare collection" dataDxfId="20"/>
    <tableColumn id="26" xr3:uid="{00000000-0010-0000-0000-00001A000000}" name="Fare collection Back Office" dataDxfId="19"/>
    <tableColumn id="27" xr3:uid="{00000000-0010-0000-0000-00001B000000}" name="Fare collection Terminal/Station" dataDxfId="18"/>
    <tableColumn id="28" xr3:uid="{00000000-0010-0000-0000-00001C000000}" name="Fare collection Vehicle" dataDxfId="17"/>
    <tableColumn id="29" xr3:uid="{00000000-0010-0000-0000-00001D000000}" name="ITS" dataDxfId="16"/>
    <tableColumn id="30" xr3:uid="{00000000-0010-0000-0000-00001E000000}" name="Traction power" dataDxfId="15"/>
    <tableColumn id="31" xr3:uid="{00000000-0010-0000-0000-00001F000000}" name="Train control" dataDxfId="14"/>
    <tableColumn id="32" xr3:uid="{00000000-0010-0000-0000-000020000000}" name="Utilities" dataDxfId="13"/>
    <tableColumn id="33" xr3:uid="{00000000-0010-0000-0000-000021000000}" name="Non Revenue" dataDxfId="12"/>
    <tableColumn id="34" xr3:uid="{00000000-0010-0000-0000-000022000000}" name="Revenue" dataDxfId="11"/>
    <tableColumn id="35" xr3:uid="{00000000-0010-0000-0000-000023000000}" name="Select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5" displayName="Table5" ref="A50:AI63" totalsRowShown="0">
  <autoFilter ref="A50:AI63" xr:uid="{00000000-0009-0000-0100-000005000000}"/>
  <tableColumns count="35">
    <tableColumn id="1" xr3:uid="{00000000-0010-0000-0100-000001000000}" name="Administrative"/>
    <tableColumn id="2" xr3:uid="{00000000-0010-0000-0100-000002000000}" name="Maintenance"/>
    <tableColumn id="3" xr3:uid="{00000000-0010-0000-0100-000003000000}" name="Transportation / Operations"/>
    <tableColumn id="4" xr3:uid="{00000000-0010-0000-0100-000004000000}" name="Channel"/>
    <tableColumn id="5" xr3:uid="{00000000-0010-0000-0100-000005000000}" name="Railway"/>
    <tableColumn id="6" xr3:uid="{00000000-0010-0000-0100-000006000000}" name="Roadway"/>
    <tableColumn id="7" xr3:uid="{00000000-0010-0000-0100-000007000000}" name="Commuter Rail"/>
    <tableColumn id="8" xr3:uid="{00000000-0010-0000-0100-000008000000}" name="Heavy Rail"/>
    <tableColumn id="9" xr3:uid="{00000000-0010-0000-0100-000009000000}" name="Light Rail"/>
    <tableColumn id="10" xr3:uid="{00000000-0010-0000-0100-00000A000000}" name="Trackwork"/>
    <tableColumn id="11" xr3:uid="{00000000-0010-0000-0100-00000B000000}" name="Access Facilities"/>
    <tableColumn id="12" xr3:uid="{00000000-0010-0000-0100-00000C000000}" name="At grade"/>
    <tableColumn id="13" xr3:uid="{00000000-0010-0000-0100-00000D000000}" name="Destination signs"/>
    <tableColumn id="14" xr3:uid="{00000000-0010-0000-0100-00000E000000}" name="Elevated"/>
    <tableColumn id="15" xr3:uid="{00000000-0010-0000-0100-00000F000000}" name="Elevator"/>
    <tableColumn id="16" xr3:uid="{00000000-0010-0000-0100-000010000000}" name="Emergency backup system"/>
    <tableColumn id="17" xr3:uid="{00000000-0010-0000-0100-000011000000}" name="Escalator "/>
    <tableColumn id="18" xr3:uid="{00000000-0010-0000-0100-000012000000}" name="Ferry - Dock"/>
    <tableColumn id="19" xr3:uid="{00000000-0010-0000-0100-000013000000}" name="Ferry - Float"/>
    <tableColumn id="20" xr3:uid="{00000000-0010-0000-0100-000014000000}" name="Ferry - Moveable Gantry Ramp"/>
    <tableColumn id="21" xr3:uid="{00000000-0010-0000-0100-000015000000}" name="Public address systems"/>
    <tableColumn id="22" xr3:uid="{00000000-0010-0000-0100-000016000000}" name="Subway"/>
    <tableColumn id="23" xr3:uid="{00000000-0010-0000-0100-000017000000}" name="Bus control"/>
    <tableColumn id="24" xr3:uid="{00000000-0010-0000-0100-000018000000}" name="Communications"/>
    <tableColumn id="25" xr3:uid="{00000000-0010-0000-0100-000019000000}" name="Fare collection"/>
    <tableColumn id="26" xr3:uid="{00000000-0010-0000-0100-00001A000000}" name="Fare collection Back Office"/>
    <tableColumn id="27" xr3:uid="{00000000-0010-0000-0100-00001B000000}" name="Fare collection Terminal/Station"/>
    <tableColumn id="28" xr3:uid="{00000000-0010-0000-0100-00001C000000}" name="Fare collection Vehicle"/>
    <tableColumn id="29" xr3:uid="{00000000-0010-0000-0100-00001D000000}" name="ITS"/>
    <tableColumn id="30" xr3:uid="{00000000-0010-0000-0100-00001E000000}" name="Traction power"/>
    <tableColumn id="31" xr3:uid="{00000000-0010-0000-0100-00001F000000}" name="Train control"/>
    <tableColumn id="32" xr3:uid="{00000000-0010-0000-0100-000020000000}" name="Utilities"/>
    <tableColumn id="33" xr3:uid="{00000000-0010-0000-0100-000021000000}" name="Non Revenue"/>
    <tableColumn id="34" xr3:uid="{00000000-0010-0000-0100-000022000000}" name="Revenue"/>
    <tableColumn id="35" xr3:uid="{00000000-0010-0000-0100-000023000000}" name="Selec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6" displayName="Table6" ref="A69:G91" totalsRowShown="0" headerRowDxfId="9" headerRowBorderDxfId="8" tableBorderDxfId="7">
  <autoFilter ref="A69:G91" xr:uid="{00000000-0009-0000-0100-000006000000}"/>
  <tableColumns count="7">
    <tableColumn id="1" xr3:uid="{00000000-0010-0000-0200-000001000000}" name="Facilities" dataDxfId="6"/>
    <tableColumn id="2" xr3:uid="{00000000-0010-0000-0200-000002000000}" name="Guideway" dataDxfId="5"/>
    <tableColumn id="3" xr3:uid="{00000000-0010-0000-0200-000003000000}" name="RailwayTrack" dataDxfId="4"/>
    <tableColumn id="4" xr3:uid="{00000000-0010-0000-0200-000004000000}" name="Stations" dataDxfId="3"/>
    <tableColumn id="5" xr3:uid="{00000000-0010-0000-0200-000005000000}" name="Systems" dataDxfId="2"/>
    <tableColumn id="6" xr3:uid="{00000000-0010-0000-0200-000006000000}" name="Vehicles" dataDxfId="1"/>
    <tableColumn id="7" xr3:uid="{00000000-0010-0000-0200-000007000000}" name="Sele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96533-BEEA-45D9-9870-2DBCBA49F7A6}">
  <dimension ref="A1:AC33"/>
  <sheetViews>
    <sheetView zoomScale="59" zoomScaleNormal="100" workbookViewId="0">
      <selection activeCell="B3" sqref="B3:D3"/>
    </sheetView>
  </sheetViews>
  <sheetFormatPr defaultRowHeight="12.5"/>
  <cols>
    <col min="1" max="1" width="3.7265625" style="36" customWidth="1"/>
    <col min="2" max="2" width="19.81640625" style="36" bestFit="1" customWidth="1"/>
    <col min="3" max="8" width="14.7265625" style="36" customWidth="1"/>
    <col min="9" max="9" width="3.7265625" style="36" customWidth="1"/>
  </cols>
  <sheetData>
    <row r="1" spans="1:29" ht="15.5">
      <c r="B1" s="35" t="s">
        <v>243</v>
      </c>
      <c r="C1" s="35"/>
      <c r="D1" s="35"/>
      <c r="J1" s="37"/>
      <c r="K1" s="37"/>
      <c r="L1" s="37"/>
      <c r="M1" s="37"/>
      <c r="N1" s="37"/>
      <c r="O1" s="37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8"/>
      <c r="AC1" s="38"/>
    </row>
    <row r="2" spans="1:29" s="1" customFormat="1" ht="15.5">
      <c r="A2" s="39"/>
      <c r="B2" s="35" t="s">
        <v>384</v>
      </c>
      <c r="C2" s="35"/>
      <c r="D2" s="35"/>
      <c r="E2" s="39"/>
      <c r="F2" s="39"/>
      <c r="G2" s="39"/>
      <c r="H2" s="39"/>
      <c r="I2" s="39"/>
      <c r="J2" s="40"/>
      <c r="K2" s="40"/>
      <c r="L2" s="40"/>
      <c r="M2" s="40"/>
      <c r="N2" s="40"/>
      <c r="O2" s="40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41"/>
      <c r="AC2" s="41"/>
    </row>
    <row r="3" spans="1:29" s="1" customFormat="1" ht="15.75" customHeight="1">
      <c r="A3" s="39"/>
      <c r="B3" s="82" t="s">
        <v>375</v>
      </c>
      <c r="C3" s="82"/>
      <c r="D3" s="82"/>
      <c r="E3" s="39"/>
      <c r="F3" s="39"/>
      <c r="G3" s="39"/>
      <c r="H3" s="39"/>
      <c r="I3" s="39"/>
      <c r="J3" s="40"/>
      <c r="K3" s="40"/>
      <c r="L3" s="40"/>
      <c r="M3" s="40"/>
      <c r="N3" s="40"/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1"/>
      <c r="AC3" s="41"/>
    </row>
    <row r="4" spans="1:29" s="1" customFormat="1" ht="15.5">
      <c r="A4" s="39"/>
      <c r="B4" s="83"/>
      <c r="C4" s="83"/>
      <c r="D4" s="83"/>
      <c r="E4" s="39"/>
      <c r="F4" s="39"/>
      <c r="G4" s="39"/>
      <c r="H4" s="39"/>
      <c r="I4" s="39"/>
      <c r="J4" s="40"/>
      <c r="K4" s="40"/>
      <c r="L4" s="40"/>
      <c r="M4" s="40"/>
      <c r="N4" s="40"/>
      <c r="O4" s="40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41"/>
      <c r="AC4" s="41"/>
    </row>
    <row r="5" spans="1:29" s="2" customFormat="1" ht="15.75" customHeight="1">
      <c r="A5" s="43"/>
      <c r="B5" s="80" t="s">
        <v>10</v>
      </c>
      <c r="C5" s="80"/>
      <c r="D5" s="80"/>
      <c r="E5" s="81"/>
      <c r="F5" s="81"/>
      <c r="G5" s="81"/>
      <c r="H5" s="43"/>
      <c r="I5" s="43"/>
      <c r="J5" s="44"/>
      <c r="K5" s="44"/>
      <c r="L5" s="44"/>
      <c r="M5" s="44"/>
      <c r="N5" s="44"/>
      <c r="O5" s="44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5"/>
      <c r="AC5" s="43"/>
    </row>
    <row r="6" spans="1:29" s="2" customFormat="1" ht="15.75" customHeight="1">
      <c r="A6" s="43"/>
      <c r="B6" s="80" t="s">
        <v>11</v>
      </c>
      <c r="C6" s="80"/>
      <c r="D6" s="80"/>
      <c r="E6" s="81"/>
      <c r="F6" s="81"/>
      <c r="G6" s="81"/>
      <c r="H6" s="43"/>
      <c r="I6" s="43"/>
      <c r="J6" s="44"/>
      <c r="K6" s="44"/>
      <c r="L6" s="44"/>
      <c r="M6" s="44"/>
      <c r="N6" s="44"/>
      <c r="O6" s="44"/>
      <c r="P6" s="43"/>
      <c r="Q6" s="43"/>
      <c r="R6" s="43"/>
      <c r="S6" s="43"/>
      <c r="T6" s="46"/>
      <c r="U6" s="43"/>
      <c r="V6" s="43"/>
      <c r="W6" s="43"/>
      <c r="X6" s="43"/>
      <c r="Y6" s="43"/>
      <c r="Z6" s="43"/>
      <c r="AA6" s="43"/>
      <c r="AB6" s="45"/>
      <c r="AC6" s="43"/>
    </row>
    <row r="7" spans="1:29" s="2" customFormat="1" ht="15.75" customHeight="1">
      <c r="A7" s="43"/>
      <c r="B7" s="80" t="s">
        <v>12</v>
      </c>
      <c r="C7" s="80"/>
      <c r="D7" s="80"/>
      <c r="E7" s="81"/>
      <c r="F7" s="81"/>
      <c r="G7" s="81"/>
      <c r="H7" s="43"/>
      <c r="I7" s="43"/>
      <c r="J7" s="44"/>
      <c r="K7" s="44"/>
      <c r="L7" s="44"/>
      <c r="M7" s="44"/>
      <c r="N7" s="44"/>
      <c r="O7" s="44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5"/>
      <c r="AC7" s="43"/>
    </row>
    <row r="8" spans="1:29" s="2" customFormat="1" ht="15.75" customHeight="1">
      <c r="A8" s="43"/>
      <c r="B8" s="42" t="s">
        <v>13</v>
      </c>
      <c r="C8" s="42"/>
      <c r="D8" s="42"/>
      <c r="E8" s="81"/>
      <c r="F8" s="81"/>
      <c r="G8" s="81"/>
      <c r="H8" s="43"/>
      <c r="I8" s="43"/>
      <c r="J8" s="44"/>
      <c r="K8" s="44"/>
      <c r="L8" s="44"/>
      <c r="M8" s="44"/>
      <c r="N8" s="44"/>
      <c r="O8" s="44"/>
      <c r="P8" s="43"/>
      <c r="Q8" s="43"/>
      <c r="R8" s="43"/>
      <c r="S8" s="43"/>
      <c r="T8" s="43"/>
      <c r="U8" s="43"/>
      <c r="V8" s="43"/>
      <c r="W8" s="43"/>
      <c r="X8" s="43"/>
      <c r="Y8" s="43"/>
      <c r="Z8" s="57"/>
      <c r="AA8" s="43"/>
      <c r="AB8" s="45"/>
      <c r="AC8" s="43"/>
    </row>
    <row r="11" spans="1:29" ht="13">
      <c r="B11" s="42" t="s">
        <v>352</v>
      </c>
    </row>
    <row r="12" spans="1:29">
      <c r="B12" s="46" t="s">
        <v>377</v>
      </c>
    </row>
    <row r="13" spans="1:29">
      <c r="B13" s="46" t="s">
        <v>376</v>
      </c>
    </row>
    <row r="14" spans="1:29">
      <c r="B14" s="46" t="s">
        <v>379</v>
      </c>
    </row>
    <row r="15" spans="1:29">
      <c r="B15" s="46" t="s">
        <v>380</v>
      </c>
    </row>
    <row r="18" spans="2:11" ht="13">
      <c r="B18" s="46"/>
      <c r="C18" s="69" t="s">
        <v>370</v>
      </c>
      <c r="D18" s="69" t="s">
        <v>371</v>
      </c>
      <c r="E18" s="69" t="s">
        <v>372</v>
      </c>
      <c r="F18" s="69" t="s">
        <v>373</v>
      </c>
      <c r="G18" s="69" t="s">
        <v>374</v>
      </c>
      <c r="H18" s="69" t="s">
        <v>7</v>
      </c>
      <c r="J18" s="34"/>
      <c r="K18" s="34"/>
    </row>
    <row r="19" spans="2:11" ht="6" customHeight="1">
      <c r="B19" s="46"/>
      <c r="C19" s="69"/>
      <c r="D19" s="69"/>
      <c r="E19" s="69"/>
      <c r="F19" s="69"/>
      <c r="G19" s="69"/>
      <c r="H19" s="69"/>
      <c r="J19" s="34"/>
      <c r="K19" s="34"/>
    </row>
    <row r="20" spans="2:11">
      <c r="B20" s="46" t="s">
        <v>304</v>
      </c>
      <c r="C20" s="70">
        <f>SUMIFS('ADA Operating and PM'!$J$9:$J$25,'ADA Operating and PM'!$C$9:$C$25,C$18,'ADA Operating and PM'!$E$9:$E$25,$B20)</f>
        <v>0</v>
      </c>
      <c r="D20" s="70">
        <f>SUMIFS('ADA Operating and PM'!$J$9:$J$25,'ADA Operating and PM'!$C$9:$C$25,D$18,'ADA Operating and PM'!$E$9:$E$25,$B20)</f>
        <v>0</v>
      </c>
      <c r="E20" s="70">
        <f>SUMIFS('ADA Operating and PM'!$J$9:$J$25,'ADA Operating and PM'!$C$9:$C$25,E$18,'ADA Operating and PM'!$E$9:$E$25,$B20)</f>
        <v>0</v>
      </c>
      <c r="F20" s="70">
        <f>SUMIFS('ADA Operating and PM'!$J$9:$J$25,'ADA Operating and PM'!$C$9:$C$25,F$18,'ADA Operating and PM'!$E$9:$E$25,$B20)</f>
        <v>0</v>
      </c>
      <c r="G20" s="70">
        <f>SUMIFS('ADA Operating and PM'!$J$9:$J$25,'ADA Operating and PM'!$C$9:$C$25,G$18,'ADA Operating and PM'!$E$9:$E$25,$B20)</f>
        <v>0</v>
      </c>
      <c r="H20" s="70">
        <f>SUM(C20:G20)</f>
        <v>0</v>
      </c>
      <c r="J20" s="34"/>
      <c r="K20" s="34"/>
    </row>
    <row r="21" spans="2:11">
      <c r="B21" s="71" t="s">
        <v>310</v>
      </c>
      <c r="C21" s="72">
        <f>SUMIFS('ADA Operating and PM'!$J$9:$J$25,'ADA Operating and PM'!$C$9:$C$25,C$18,'ADA Operating and PM'!$E$9:$E$25,$B21)</f>
        <v>0</v>
      </c>
      <c r="D21" s="72">
        <f>SUMIFS('ADA Operating and PM'!$J$9:$J$25,'ADA Operating and PM'!$C$9:$C$25,D$18,'ADA Operating and PM'!$E$9:$E$25,$B21)</f>
        <v>0</v>
      </c>
      <c r="E21" s="72">
        <f>SUMIFS('ADA Operating and PM'!$J$9:$J$25,'ADA Operating and PM'!$C$9:$C$25,E$18,'ADA Operating and PM'!$E$9:$E$25,$B21)</f>
        <v>0</v>
      </c>
      <c r="F21" s="72">
        <f>SUMIFS('ADA Operating and PM'!$J$9:$J$25,'ADA Operating and PM'!$C$9:$C$25,F$18,'ADA Operating and PM'!$E$9:$E$25,$B21)</f>
        <v>0</v>
      </c>
      <c r="G21" s="72">
        <f>SUMIFS('ADA Operating and PM'!$J$9:$J$25,'ADA Operating and PM'!$C$9:$C$25,G$18,'ADA Operating and PM'!$E$9:$E$25,$B21)</f>
        <v>0</v>
      </c>
      <c r="H21" s="72">
        <f t="shared" ref="H21:H27" si="0">SUM(C21:G21)</f>
        <v>0</v>
      </c>
    </row>
    <row r="22" spans="2:11">
      <c r="B22" s="36" t="s">
        <v>311</v>
      </c>
      <c r="C22" s="70">
        <f>SUMIFS('ADA Operating and PM'!$J$9:$J$25,'ADA Operating and PM'!$C$9:$C$25,C$18,'ADA Operating and PM'!$E$9:$E$25,$B22)</f>
        <v>0</v>
      </c>
      <c r="D22" s="70">
        <f>SUMIFS('ADA Operating and PM'!$J$9:$J$25,'ADA Operating and PM'!$C$9:$C$25,D$18,'ADA Operating and PM'!$E$9:$E$25,$B22)</f>
        <v>0</v>
      </c>
      <c r="E22" s="70">
        <f>SUMIFS('ADA Operating and PM'!$J$9:$J$25,'ADA Operating and PM'!$C$9:$C$25,E$18,'ADA Operating and PM'!$E$9:$E$25,$B22)</f>
        <v>0</v>
      </c>
      <c r="F22" s="70">
        <f>SUMIFS('ADA Operating and PM'!$J$9:$J$25,'ADA Operating and PM'!$C$9:$C$25,F$18,'ADA Operating and PM'!$E$9:$E$25,$B22)</f>
        <v>0</v>
      </c>
      <c r="G22" s="70">
        <f>SUMIFS('ADA Operating and PM'!$J$9:$J$25,'ADA Operating and PM'!$C$9:$C$25,G$18,'ADA Operating and PM'!$E$9:$E$25,$B22)</f>
        <v>0</v>
      </c>
      <c r="H22" s="70">
        <f t="shared" si="0"/>
        <v>0</v>
      </c>
    </row>
    <row r="23" spans="2:11">
      <c r="B23" s="73" t="s">
        <v>305</v>
      </c>
      <c r="C23" s="72">
        <f>SUMIF('Vehicle Replacements'!$C$8:$C$24,C$18,'Vehicle Replacements'!$T$8:$T$24)</f>
        <v>0</v>
      </c>
      <c r="D23" s="72">
        <f>SUMIF('Vehicle Replacements'!$C$8:$C$24,D$18,'Vehicle Replacements'!$T$8:$T$24)</f>
        <v>0</v>
      </c>
      <c r="E23" s="72">
        <f>SUMIF('Vehicle Replacements'!$C$8:$C$24,E$18,'Vehicle Replacements'!$T$8:$T$24)</f>
        <v>0</v>
      </c>
      <c r="F23" s="72">
        <f>SUMIF('Vehicle Replacements'!$C$8:$C$24,F$18,'Vehicle Replacements'!$T$8:$T$24)</f>
        <v>0</v>
      </c>
      <c r="G23" s="72">
        <f>SUMIF('Vehicle Replacements'!$C$8:$C$24,G$18,'Vehicle Replacements'!$T$8:$T$24)</f>
        <v>0</v>
      </c>
      <c r="H23" s="72">
        <f t="shared" si="0"/>
        <v>0</v>
      </c>
    </row>
    <row r="24" spans="2:11">
      <c r="B24" s="46" t="s">
        <v>306</v>
      </c>
      <c r="C24" s="70">
        <f>SUMIF('Fixed Guideway'!$C$19:$C$46,C$18,'Fixed Guideway'!$L$19:$V$46)</f>
        <v>0</v>
      </c>
      <c r="D24" s="70">
        <f>SUMIF('Fixed Guideway'!$C$19:$C$46,D$18,'Fixed Guideway'!$L$19:$V$46)</f>
        <v>0</v>
      </c>
      <c r="E24" s="70">
        <f>SUMIF('Fixed Guideway'!$C$19:$C$46,E$18,'Fixed Guideway'!$L$19:$V$46)</f>
        <v>0</v>
      </c>
      <c r="F24" s="70">
        <f>SUMIF('Fixed Guideway'!$C$19:$C$46,F$18,'Fixed Guideway'!$L$19:$V$46)</f>
        <v>0</v>
      </c>
      <c r="G24" s="70">
        <f>SUMIF('Fixed Guideway'!$C$19:$C$46,G$18,'Fixed Guideway'!$L$19:$V$46)</f>
        <v>0</v>
      </c>
      <c r="H24" s="70">
        <f t="shared" si="0"/>
        <v>0</v>
      </c>
    </row>
    <row r="25" spans="2:11">
      <c r="B25" s="73" t="s">
        <v>22</v>
      </c>
      <c r="C25" s="72">
        <f>SUMIFS('Facilities and Other'!$L$9:$L$25,'Facilities and Other'!$C$9:$C$25,C$18,'Facilities and Other'!$E$9:$E$25,$B25)</f>
        <v>0</v>
      </c>
      <c r="D25" s="72">
        <f>SUMIFS('Facilities and Other'!$L$9:$L$25,'Facilities and Other'!$C$9:$C$25,D$18,'Facilities and Other'!$E$9:$E$25,$B25)</f>
        <v>0</v>
      </c>
      <c r="E25" s="72">
        <f>SUMIFS('Facilities and Other'!$L$9:$L$25,'Facilities and Other'!$C$9:$C$25,E$18,'Facilities and Other'!$E$9:$E$25,$B25)</f>
        <v>0</v>
      </c>
      <c r="F25" s="72">
        <f>SUMIFS('Facilities and Other'!$L$9:$L$25,'Facilities and Other'!$C$9:$C$25,F$18,'Facilities and Other'!$E$9:$E$25,$B25)</f>
        <v>0</v>
      </c>
      <c r="G25" s="72">
        <f>SUMIFS('Facilities and Other'!$L$9:$L$25,'Facilities and Other'!$C$9:$C$25,G$18,'Facilities and Other'!$E$9:$E$25,$B25)</f>
        <v>0</v>
      </c>
      <c r="H25" s="72">
        <f t="shared" si="0"/>
        <v>0</v>
      </c>
    </row>
    <row r="26" spans="2:11">
      <c r="B26" s="46" t="s">
        <v>355</v>
      </c>
      <c r="C26" s="70">
        <f>SUMIFS('Facilities and Other'!$L$9:$L$25,'Facilities and Other'!$C$9:$C$25,C$18,'Facilities and Other'!$E$9:$E$25,$B26)</f>
        <v>0</v>
      </c>
      <c r="D26" s="70">
        <f>SUMIFS('Facilities and Other'!$L$9:$L$25,'Facilities and Other'!$C$9:$C$25,D$18,'Facilities and Other'!$E$9:$E$25,$B26)</f>
        <v>0</v>
      </c>
      <c r="E26" s="70">
        <f>SUMIFS('Facilities and Other'!$L$9:$L$25,'Facilities and Other'!$C$9:$C$25,E$18,'Facilities and Other'!$E$9:$E$25,$B26)</f>
        <v>0</v>
      </c>
      <c r="F26" s="70">
        <f>SUMIFS('Facilities and Other'!$L$9:$L$25,'Facilities and Other'!$C$9:$C$25,F$18,'Facilities and Other'!$E$9:$E$25,$B26)</f>
        <v>0</v>
      </c>
      <c r="G26" s="70">
        <f>SUMIFS('Facilities and Other'!$L$9:$L$25,'Facilities and Other'!$C$9:$C$25,G$18,'Facilities and Other'!$E$9:$E$25,$B26)</f>
        <v>0</v>
      </c>
      <c r="H26" s="70">
        <f t="shared" si="0"/>
        <v>0</v>
      </c>
    </row>
    <row r="27" spans="2:11">
      <c r="B27" s="73" t="s">
        <v>163</v>
      </c>
      <c r="C27" s="72">
        <f>SUMIFS('Facilities and Other'!$L$9:$L$25,'Facilities and Other'!$C$9:$C$25,C$18,'Facilities and Other'!$E$9:$E$25,$B27)</f>
        <v>0</v>
      </c>
      <c r="D27" s="72">
        <f>SUMIFS('Facilities and Other'!$L$9:$L$25,'Facilities and Other'!$C$9:$C$25,D$18,'Facilities and Other'!$E$9:$E$25,$B27)</f>
        <v>0</v>
      </c>
      <c r="E27" s="72">
        <f>SUMIFS('Facilities and Other'!$L$9:$L$25,'Facilities and Other'!$C$9:$C$25,E$18,'Facilities and Other'!$E$9:$E$25,$B27)</f>
        <v>0</v>
      </c>
      <c r="F27" s="72">
        <f>SUMIFS('Facilities and Other'!$L$9:$L$25,'Facilities and Other'!$C$9:$C$25,F$18,'Facilities and Other'!$E$9:$E$25,$B27)</f>
        <v>0</v>
      </c>
      <c r="G27" s="72">
        <f>SUMIFS('Facilities and Other'!$L$9:$L$25,'Facilities and Other'!$C$9:$C$25,G$18,'Facilities and Other'!$E$9:$E$25,$B27)</f>
        <v>0</v>
      </c>
      <c r="H27" s="72">
        <f t="shared" si="0"/>
        <v>0</v>
      </c>
    </row>
    <row r="28" spans="2:11" ht="13">
      <c r="B28" s="42" t="s">
        <v>357</v>
      </c>
      <c r="C28" s="74">
        <f>SUM(C20:C27)</f>
        <v>0</v>
      </c>
      <c r="D28" s="74">
        <f t="shared" ref="D28:H28" si="1">SUM(D20:D27)</f>
        <v>0</v>
      </c>
      <c r="E28" s="74">
        <f t="shared" si="1"/>
        <v>0</v>
      </c>
      <c r="F28" s="74">
        <f t="shared" si="1"/>
        <v>0</v>
      </c>
      <c r="G28" s="74">
        <f t="shared" si="1"/>
        <v>0</v>
      </c>
      <c r="H28" s="74">
        <f t="shared" si="1"/>
        <v>0</v>
      </c>
    </row>
    <row r="33" spans="4:4">
      <c r="D33" s="68"/>
    </row>
  </sheetData>
  <mergeCells count="9">
    <mergeCell ref="B7:D7"/>
    <mergeCell ref="E7:G7"/>
    <mergeCell ref="E8:G8"/>
    <mergeCell ref="B3:D3"/>
    <mergeCell ref="B4:D4"/>
    <mergeCell ref="B5:D5"/>
    <mergeCell ref="E5:G5"/>
    <mergeCell ref="B6:D6"/>
    <mergeCell ref="E6:G6"/>
  </mergeCells>
  <phoneticPr fontId="15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96F1B0-FCDD-4D53-A095-496822477E86}">
          <x14:formula1>
            <xm:f>'Data Lists'!$G$2:$G$25</xm:f>
          </x14:formula1>
          <xm:sqref>E5:G5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52E1-14A6-4573-AC05-85D99425598D}">
  <dimension ref="A1:O25"/>
  <sheetViews>
    <sheetView zoomScale="61" zoomScaleNormal="100" workbookViewId="0">
      <selection activeCell="O6" sqref="O6:O7"/>
    </sheetView>
  </sheetViews>
  <sheetFormatPr defaultRowHeight="12.5"/>
  <cols>
    <col min="3" max="3" width="10.54296875" bestFit="1" customWidth="1"/>
    <col min="4" max="4" width="8.7265625" customWidth="1"/>
    <col min="5" max="5" width="10.453125" customWidth="1"/>
    <col min="6" max="6" width="11.453125" bestFit="1" customWidth="1"/>
    <col min="7" max="7" width="37.7265625" bestFit="1" customWidth="1"/>
    <col min="8" max="8" width="53.7265625" customWidth="1"/>
    <col min="10" max="14" width="12.7265625" customWidth="1"/>
    <col min="15" max="15" width="43.81640625" customWidth="1"/>
  </cols>
  <sheetData>
    <row r="1" spans="1:15" ht="15.5">
      <c r="A1" s="36"/>
      <c r="B1" s="35" t="s">
        <v>243</v>
      </c>
      <c r="C1" s="35"/>
      <c r="D1" s="35"/>
      <c r="E1" s="35"/>
      <c r="F1" s="36"/>
      <c r="G1" s="36"/>
      <c r="H1" s="36"/>
      <c r="I1" s="37"/>
      <c r="J1" s="36"/>
      <c r="K1" s="36"/>
      <c r="L1" s="36"/>
      <c r="M1" s="36"/>
      <c r="N1" s="36"/>
      <c r="O1" s="38"/>
    </row>
    <row r="2" spans="1:15" s="1" customFormat="1" ht="15.5">
      <c r="A2" s="39"/>
      <c r="B2" s="35" t="s">
        <v>377</v>
      </c>
      <c r="C2" s="35"/>
      <c r="D2" s="35"/>
      <c r="E2" s="35"/>
      <c r="F2" s="39"/>
      <c r="G2" s="39"/>
      <c r="H2" s="39"/>
      <c r="I2" s="40"/>
      <c r="J2" s="39"/>
      <c r="K2" s="39"/>
      <c r="L2" s="39"/>
      <c r="M2" s="39"/>
      <c r="N2" s="39"/>
      <c r="O2" s="41"/>
    </row>
    <row r="3" spans="1:15" s="1" customFormat="1" ht="15.75" customHeight="1">
      <c r="A3" s="39"/>
      <c r="B3" s="84" t="s">
        <v>375</v>
      </c>
      <c r="C3" s="84"/>
      <c r="D3" s="84"/>
      <c r="E3" s="84"/>
      <c r="F3" s="39"/>
      <c r="G3" s="39"/>
      <c r="H3" s="39"/>
      <c r="I3" s="40"/>
      <c r="J3" s="39"/>
      <c r="K3" s="39"/>
      <c r="L3" s="39"/>
      <c r="M3" s="39"/>
      <c r="N3" s="39"/>
      <c r="O3" s="41"/>
    </row>
    <row r="4" spans="1:15" s="1" customFormat="1" ht="15.5">
      <c r="A4" s="39"/>
      <c r="B4" s="83"/>
      <c r="C4" s="83"/>
      <c r="D4" s="83"/>
      <c r="E4" s="39"/>
      <c r="F4" s="39"/>
      <c r="G4" s="39"/>
      <c r="H4" s="39"/>
      <c r="I4" s="40"/>
      <c r="J4" s="39"/>
      <c r="K4" s="39"/>
      <c r="L4" s="39"/>
      <c r="M4" s="39"/>
      <c r="N4" s="39"/>
      <c r="O4" s="41"/>
    </row>
    <row r="5" spans="1:15" s="2" customFormat="1" ht="15.75" customHeight="1">
      <c r="A5" s="43"/>
      <c r="B5" s="42"/>
      <c r="C5" s="42"/>
      <c r="D5" s="42"/>
      <c r="E5" s="42"/>
      <c r="F5" s="43"/>
      <c r="G5" s="43"/>
      <c r="H5" s="43"/>
      <c r="I5" s="44"/>
      <c r="J5" s="43"/>
      <c r="K5" s="43"/>
      <c r="L5" s="43"/>
      <c r="M5" s="43"/>
      <c r="N5" s="43"/>
      <c r="O5" s="43"/>
    </row>
    <row r="6" spans="1:15" ht="40" customHeight="1">
      <c r="A6" s="36"/>
      <c r="B6" s="91" t="s">
        <v>296</v>
      </c>
      <c r="C6" s="92"/>
      <c r="D6" s="92"/>
      <c r="E6" s="92"/>
      <c r="F6" s="92"/>
      <c r="G6" s="92"/>
      <c r="H6" s="92"/>
      <c r="I6" s="93"/>
      <c r="J6" s="94" t="s">
        <v>361</v>
      </c>
      <c r="K6" s="93"/>
      <c r="L6" s="89" t="s">
        <v>353</v>
      </c>
      <c r="M6" s="87" t="s">
        <v>344</v>
      </c>
      <c r="N6" s="87" t="s">
        <v>365</v>
      </c>
      <c r="O6" s="85" t="s">
        <v>20</v>
      </c>
    </row>
    <row r="7" spans="1:15" ht="39" customHeight="1">
      <c r="A7" s="36"/>
      <c r="B7" s="47" t="s">
        <v>292</v>
      </c>
      <c r="C7" s="47" t="s">
        <v>291</v>
      </c>
      <c r="D7" s="47" t="s">
        <v>0</v>
      </c>
      <c r="E7" s="47" t="s">
        <v>338</v>
      </c>
      <c r="F7" s="47" t="s">
        <v>1</v>
      </c>
      <c r="G7" s="47" t="s">
        <v>2</v>
      </c>
      <c r="H7" s="47" t="s">
        <v>3</v>
      </c>
      <c r="I7" s="47" t="s">
        <v>18</v>
      </c>
      <c r="J7" s="47" t="s">
        <v>5</v>
      </c>
      <c r="K7" s="47" t="s">
        <v>6</v>
      </c>
      <c r="L7" s="90"/>
      <c r="M7" s="88"/>
      <c r="N7" s="88"/>
      <c r="O7" s="86"/>
    </row>
    <row r="8" spans="1:15" s="51" customFormat="1" ht="13">
      <c r="A8" s="52" t="s">
        <v>295</v>
      </c>
      <c r="B8" s="50" t="s">
        <v>297</v>
      </c>
      <c r="C8" s="50" t="s">
        <v>370</v>
      </c>
      <c r="D8" s="50" t="s">
        <v>298</v>
      </c>
      <c r="E8" s="50" t="s">
        <v>304</v>
      </c>
      <c r="F8" s="50" t="s">
        <v>299</v>
      </c>
      <c r="G8" s="50" t="s">
        <v>343</v>
      </c>
      <c r="H8" s="53" t="s">
        <v>345</v>
      </c>
      <c r="I8" s="50">
        <v>16</v>
      </c>
      <c r="J8" s="55">
        <v>100000</v>
      </c>
      <c r="K8" s="61">
        <f>IF(E8="Operating Assistance",J8,J8*(20/80))</f>
        <v>25000</v>
      </c>
      <c r="L8" s="61">
        <f>SUM(J8:K8)</f>
        <v>125000</v>
      </c>
      <c r="M8" s="56" t="s">
        <v>302</v>
      </c>
      <c r="N8" s="50" t="s">
        <v>303</v>
      </c>
      <c r="O8" s="50"/>
    </row>
    <row r="9" spans="1:15" ht="13">
      <c r="A9" s="36"/>
      <c r="B9" s="3"/>
      <c r="C9" s="3"/>
      <c r="D9" s="3"/>
      <c r="E9" s="62"/>
      <c r="F9" s="50" t="str">
        <f>IFERROR(VLOOKUP(E9,'Data Lists'!$E$2:$F$4,2,FALSE),"")</f>
        <v/>
      </c>
      <c r="G9" s="3"/>
      <c r="H9" s="3"/>
      <c r="I9" s="3"/>
      <c r="J9" s="61"/>
      <c r="K9" s="61"/>
      <c r="L9" s="61">
        <f t="shared" ref="L9:L25" si="0">SUM(J9:K9)</f>
        <v>0</v>
      </c>
      <c r="M9" s="3"/>
      <c r="N9" s="3"/>
      <c r="O9" s="3"/>
    </row>
    <row r="10" spans="1:15" ht="13">
      <c r="A10" s="36"/>
      <c r="B10" s="3"/>
      <c r="C10" s="3"/>
      <c r="D10" s="3"/>
      <c r="E10" s="3"/>
      <c r="F10" s="50" t="str">
        <f>IFERROR(VLOOKUP(E10,'Data Lists'!$E$2:$F$4,2,FALSE),"")</f>
        <v/>
      </c>
      <c r="G10" s="3"/>
      <c r="H10" s="3"/>
      <c r="I10" s="3"/>
      <c r="J10" s="61"/>
      <c r="K10" s="61"/>
      <c r="L10" s="61">
        <f t="shared" si="0"/>
        <v>0</v>
      </c>
      <c r="M10" s="3"/>
      <c r="N10" s="3"/>
      <c r="O10" s="3"/>
    </row>
    <row r="11" spans="1:15" ht="13">
      <c r="A11" s="36"/>
      <c r="B11" s="3"/>
      <c r="C11" s="3"/>
      <c r="D11" s="3"/>
      <c r="E11" s="3"/>
      <c r="F11" s="50" t="str">
        <f>IFERROR(VLOOKUP(E11,'Data Lists'!$E$2:$F$4,2,FALSE),"")</f>
        <v/>
      </c>
      <c r="G11" s="3"/>
      <c r="H11" s="3"/>
      <c r="I11" s="3"/>
      <c r="J11" s="61"/>
      <c r="K11" s="61"/>
      <c r="L11" s="61">
        <f t="shared" si="0"/>
        <v>0</v>
      </c>
      <c r="M11" s="3"/>
      <c r="N11" s="3"/>
      <c r="O11" s="3"/>
    </row>
    <row r="12" spans="1:15" ht="13">
      <c r="A12" s="36"/>
      <c r="B12" s="3"/>
      <c r="C12" s="3"/>
      <c r="D12" s="3"/>
      <c r="E12" s="3"/>
      <c r="F12" s="50" t="str">
        <f>IFERROR(VLOOKUP(E12,'Data Lists'!$E$2:$F$4,2,FALSE),"")</f>
        <v/>
      </c>
      <c r="G12" s="3"/>
      <c r="H12" s="3"/>
      <c r="I12" s="3"/>
      <c r="J12" s="61"/>
      <c r="K12" s="61"/>
      <c r="L12" s="61">
        <f t="shared" si="0"/>
        <v>0</v>
      </c>
      <c r="M12" s="3"/>
      <c r="N12" s="3"/>
      <c r="O12" s="3"/>
    </row>
    <row r="13" spans="1:15" ht="13">
      <c r="A13" s="36"/>
      <c r="B13" s="3"/>
      <c r="C13" s="3"/>
      <c r="D13" s="3"/>
      <c r="E13" s="3"/>
      <c r="F13" s="50" t="str">
        <f>IFERROR(VLOOKUP(E13,'Data Lists'!$E$2:$F$4,2,FALSE),"")</f>
        <v/>
      </c>
      <c r="G13" s="3"/>
      <c r="H13" s="3"/>
      <c r="I13" s="3"/>
      <c r="J13" s="61"/>
      <c r="K13" s="61"/>
      <c r="L13" s="61">
        <f t="shared" si="0"/>
        <v>0</v>
      </c>
      <c r="M13" s="3"/>
      <c r="N13" s="3"/>
      <c r="O13" s="3"/>
    </row>
    <row r="14" spans="1:15" ht="13">
      <c r="A14" s="36"/>
      <c r="B14" s="3"/>
      <c r="C14" s="3"/>
      <c r="D14" s="3"/>
      <c r="E14" s="3"/>
      <c r="F14" s="50" t="str">
        <f>IFERROR(VLOOKUP(E14,'Data Lists'!$E$2:$F$4,2,FALSE),"")</f>
        <v/>
      </c>
      <c r="G14" s="3"/>
      <c r="H14" s="3"/>
      <c r="I14" s="3"/>
      <c r="J14" s="61"/>
      <c r="K14" s="61"/>
      <c r="L14" s="61">
        <f t="shared" si="0"/>
        <v>0</v>
      </c>
      <c r="M14" s="3"/>
      <c r="N14" s="3"/>
      <c r="O14" s="3"/>
    </row>
    <row r="15" spans="1:15" ht="13">
      <c r="A15" s="36"/>
      <c r="B15" s="3"/>
      <c r="C15" s="3"/>
      <c r="D15" s="3"/>
      <c r="E15" s="50"/>
      <c r="F15" s="50" t="str">
        <f>IFERROR(VLOOKUP(E15,'Data Lists'!$E$2:$F$4,2,FALSE),"")</f>
        <v/>
      </c>
      <c r="G15" s="3"/>
      <c r="H15" s="3"/>
      <c r="I15" s="3"/>
      <c r="J15" s="61"/>
      <c r="K15" s="61"/>
      <c r="L15" s="61">
        <f t="shared" si="0"/>
        <v>0</v>
      </c>
      <c r="M15" s="3"/>
      <c r="N15" s="3"/>
      <c r="O15" s="3"/>
    </row>
    <row r="16" spans="1:15" ht="13">
      <c r="A16" s="36"/>
      <c r="B16" s="3"/>
      <c r="C16" s="3"/>
      <c r="D16" s="3"/>
      <c r="E16" s="50"/>
      <c r="F16" s="50" t="str">
        <f>IFERROR(VLOOKUP(E16,'Data Lists'!$E$2:$F$4,2,FALSE),"")</f>
        <v/>
      </c>
      <c r="G16" s="3"/>
      <c r="H16" s="3"/>
      <c r="I16" s="3"/>
      <c r="J16" s="61"/>
      <c r="K16" s="61"/>
      <c r="L16" s="61">
        <f t="shared" si="0"/>
        <v>0</v>
      </c>
      <c r="M16" s="3"/>
      <c r="N16" s="3"/>
      <c r="O16" s="3"/>
    </row>
    <row r="17" spans="1:15" ht="13">
      <c r="A17" s="36"/>
      <c r="B17" s="3"/>
      <c r="C17" s="3"/>
      <c r="D17" s="3"/>
      <c r="E17" s="50"/>
      <c r="F17" s="50" t="str">
        <f>IFERROR(VLOOKUP(E17,'Data Lists'!$E$2:$F$4,2,FALSE),"")</f>
        <v/>
      </c>
      <c r="G17" s="3"/>
      <c r="H17" s="3"/>
      <c r="I17" s="3"/>
      <c r="J17" s="61"/>
      <c r="K17" s="61"/>
      <c r="L17" s="61">
        <f t="shared" si="0"/>
        <v>0</v>
      </c>
      <c r="M17" s="3"/>
      <c r="N17" s="3"/>
      <c r="O17" s="3"/>
    </row>
    <row r="18" spans="1:15" ht="13">
      <c r="A18" s="36"/>
      <c r="B18" s="3"/>
      <c r="C18" s="3"/>
      <c r="D18" s="3"/>
      <c r="E18" s="50"/>
      <c r="F18" s="50" t="str">
        <f>IFERROR(VLOOKUP(E18,'Data Lists'!$E$2:$F$4,2,FALSE),"")</f>
        <v/>
      </c>
      <c r="G18" s="3"/>
      <c r="H18" s="3"/>
      <c r="I18" s="3"/>
      <c r="J18" s="61"/>
      <c r="K18" s="61"/>
      <c r="L18" s="61">
        <f t="shared" si="0"/>
        <v>0</v>
      </c>
      <c r="M18" s="3"/>
      <c r="N18" s="3"/>
      <c r="O18" s="3"/>
    </row>
    <row r="19" spans="1:15" ht="13">
      <c r="A19" s="36"/>
      <c r="B19" s="3"/>
      <c r="C19" s="3"/>
      <c r="D19" s="3"/>
      <c r="E19" s="50"/>
      <c r="F19" s="50" t="str">
        <f>IFERROR(VLOOKUP(E19,'Data Lists'!$E$2:$F$4,2,FALSE),"")</f>
        <v/>
      </c>
      <c r="G19" s="3"/>
      <c r="H19" s="3"/>
      <c r="I19" s="3"/>
      <c r="J19" s="61"/>
      <c r="K19" s="61"/>
      <c r="L19" s="61">
        <f t="shared" si="0"/>
        <v>0</v>
      </c>
      <c r="M19" s="3"/>
      <c r="N19" s="3"/>
      <c r="O19" s="3"/>
    </row>
    <row r="20" spans="1:15" ht="13">
      <c r="A20" s="36"/>
      <c r="B20" s="3"/>
      <c r="C20" s="3"/>
      <c r="D20" s="3"/>
      <c r="E20" s="50"/>
      <c r="F20" s="50" t="str">
        <f>IFERROR(VLOOKUP(E20,'Data Lists'!$E$2:$F$4,2,FALSE),"")</f>
        <v/>
      </c>
      <c r="G20" s="3"/>
      <c r="H20" s="3"/>
      <c r="I20" s="3"/>
      <c r="J20" s="61"/>
      <c r="K20" s="61"/>
      <c r="L20" s="61">
        <f t="shared" si="0"/>
        <v>0</v>
      </c>
      <c r="M20" s="3"/>
      <c r="N20" s="3"/>
      <c r="O20" s="3"/>
    </row>
    <row r="21" spans="1:15" ht="13">
      <c r="A21" s="36"/>
      <c r="B21" s="3"/>
      <c r="C21" s="3"/>
      <c r="D21" s="3"/>
      <c r="E21" s="50"/>
      <c r="F21" s="50" t="str">
        <f>IFERROR(VLOOKUP(E21,'Data Lists'!$E$2:$F$4,2,FALSE),"")</f>
        <v/>
      </c>
      <c r="G21" s="3"/>
      <c r="H21" s="3"/>
      <c r="I21" s="3"/>
      <c r="J21" s="61"/>
      <c r="K21" s="61"/>
      <c r="L21" s="61">
        <f t="shared" si="0"/>
        <v>0</v>
      </c>
      <c r="M21" s="3"/>
      <c r="N21" s="3"/>
      <c r="O21" s="3"/>
    </row>
    <row r="22" spans="1:15" ht="13">
      <c r="A22" s="36"/>
      <c r="B22" s="3"/>
      <c r="C22" s="3"/>
      <c r="D22" s="3"/>
      <c r="E22" s="50"/>
      <c r="F22" s="50" t="str">
        <f>IFERROR(VLOOKUP(E22,'Data Lists'!$E$2:$F$4,2,FALSE),"")</f>
        <v/>
      </c>
      <c r="G22" s="3"/>
      <c r="H22" s="3"/>
      <c r="I22" s="3"/>
      <c r="J22" s="61"/>
      <c r="K22" s="61"/>
      <c r="L22" s="61">
        <f t="shared" si="0"/>
        <v>0</v>
      </c>
      <c r="M22" s="3"/>
      <c r="N22" s="3"/>
      <c r="O22" s="3"/>
    </row>
    <row r="23" spans="1:15" ht="13">
      <c r="A23" s="36"/>
      <c r="B23" s="3"/>
      <c r="C23" s="3"/>
      <c r="D23" s="3"/>
      <c r="E23" s="50"/>
      <c r="F23" s="50" t="str">
        <f>IFERROR(VLOOKUP(E23,'Data Lists'!$E$2:$F$4,2,FALSE),"")</f>
        <v/>
      </c>
      <c r="G23" s="3"/>
      <c r="H23" s="3"/>
      <c r="I23" s="3"/>
      <c r="J23" s="61"/>
      <c r="K23" s="61"/>
      <c r="L23" s="61">
        <f t="shared" si="0"/>
        <v>0</v>
      </c>
      <c r="M23" s="3"/>
      <c r="N23" s="3"/>
      <c r="O23" s="3"/>
    </row>
    <row r="24" spans="1:15" ht="13">
      <c r="A24" s="36"/>
      <c r="B24" s="3"/>
      <c r="C24" s="3"/>
      <c r="D24" s="3"/>
      <c r="E24" s="50"/>
      <c r="F24" s="50" t="str">
        <f>IFERROR(VLOOKUP(E24,'Data Lists'!$E$2:$F$4,2,FALSE),"")</f>
        <v/>
      </c>
      <c r="G24" s="3"/>
      <c r="H24" s="3"/>
      <c r="I24" s="3"/>
      <c r="J24" s="61"/>
      <c r="K24" s="61"/>
      <c r="L24" s="61">
        <f t="shared" si="0"/>
        <v>0</v>
      </c>
      <c r="M24" s="3"/>
      <c r="N24" s="3"/>
      <c r="O24" s="3"/>
    </row>
    <row r="25" spans="1:15" ht="13">
      <c r="A25" s="36"/>
      <c r="B25" s="3"/>
      <c r="C25" s="3"/>
      <c r="D25" s="3"/>
      <c r="E25" s="50"/>
      <c r="F25" s="50" t="str">
        <f>IFERROR(VLOOKUP(E25,'Data Lists'!$E$2:$F$4,2,FALSE),"")</f>
        <v/>
      </c>
      <c r="G25" s="3"/>
      <c r="H25" s="3"/>
      <c r="I25" s="3"/>
      <c r="J25" s="61"/>
      <c r="K25" s="61"/>
      <c r="L25" s="61">
        <f t="shared" si="0"/>
        <v>0</v>
      </c>
      <c r="M25" s="3"/>
      <c r="N25" s="3"/>
      <c r="O25" s="3"/>
    </row>
  </sheetData>
  <mergeCells count="8">
    <mergeCell ref="B3:E3"/>
    <mergeCell ref="O6:O7"/>
    <mergeCell ref="N6:N7"/>
    <mergeCell ref="M6:M7"/>
    <mergeCell ref="L6:L7"/>
    <mergeCell ref="B4:D4"/>
    <mergeCell ref="B6:I6"/>
    <mergeCell ref="J6:K6"/>
  </mergeCells>
  <pageMargins left="0.7" right="0.7" top="0.75" bottom="0.75" header="0.3" footer="0.3"/>
  <pageSetup scale="5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E092124-333A-4619-BB8A-90CE6E8771FD}">
          <x14:formula1>
            <xm:f>'Data Lists'!$B$2:$B$6</xm:f>
          </x14:formula1>
          <xm:sqref>C8:C25</xm:sqref>
        </x14:dataValidation>
        <x14:dataValidation type="list" allowBlank="1" showInputMessage="1" showErrorMessage="1" xr:uid="{30D768DA-BD9D-4396-81C7-044CC567A764}">
          <x14:formula1>
            <xm:f>'Data Lists'!$E$2:$E$4</xm:f>
          </x14:formula1>
          <xm:sqref>E8:E25</xm:sqref>
        </x14:dataValidation>
        <x14:dataValidation type="list" allowBlank="1" showInputMessage="1" showErrorMessage="1" xr:uid="{24F6BAED-1DE5-4CE5-BFF6-3D829D50A843}">
          <x14:formula1>
            <xm:f>'Data Lists'!$G$2:$G$25</xm:f>
          </x14:formula1>
          <xm:sqref>D8:D25</xm:sqref>
        </x14:dataValidation>
        <x14:dataValidation type="list" errorStyle="warning" allowBlank="1" showInputMessage="1" showErrorMessage="1" errorTitle="Invalid Ranking" error="Please select a number from the dropdown menu." xr:uid="{53EEDFB2-34AF-4D5C-905D-2F5C34F499B8}">
          <x14:formula1>
            <xm:f>'Data Lists'!$A$2:$A$5</xm:f>
          </x14:formula1>
          <xm:sqref>B8:B25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4711-EAFE-4AB5-8B73-1353EAE1EA15}">
  <dimension ref="A1:AC46"/>
  <sheetViews>
    <sheetView zoomScale="57" zoomScaleNormal="70" workbookViewId="0">
      <selection activeCell="K6" sqref="K6"/>
    </sheetView>
  </sheetViews>
  <sheetFormatPr defaultRowHeight="12.5"/>
  <cols>
    <col min="1" max="1" width="9.1796875" style="36"/>
    <col min="3" max="3" width="10.54296875" bestFit="1" customWidth="1"/>
    <col min="4" max="4" width="15.453125" customWidth="1"/>
    <col min="6" max="6" width="37.7265625" bestFit="1" customWidth="1"/>
    <col min="7" max="7" width="53.7265625" customWidth="1"/>
    <col min="8" max="8" width="28.26953125" bestFit="1" customWidth="1"/>
    <col min="9" max="9" width="22.26953125" bestFit="1" customWidth="1"/>
    <col min="17" max="17" width="13.54296875" customWidth="1"/>
    <col min="18" max="18" width="11.81640625" bestFit="1" customWidth="1"/>
    <col min="19" max="19" width="14.7265625" bestFit="1" customWidth="1"/>
    <col min="20" max="22" width="15.7265625" bestFit="1" customWidth="1"/>
    <col min="23" max="23" width="7.26953125" bestFit="1" customWidth="1"/>
    <col min="24" max="24" width="7.453125" customWidth="1"/>
    <col min="26" max="26" width="12.81640625" bestFit="1" customWidth="1"/>
    <col min="27" max="27" width="12" bestFit="1" customWidth="1"/>
    <col min="28" max="28" width="13.54296875" customWidth="1"/>
  </cols>
  <sheetData>
    <row r="1" spans="1:29" ht="15.5">
      <c r="B1" s="35" t="s">
        <v>243</v>
      </c>
      <c r="C1" s="35"/>
      <c r="D1" s="35"/>
      <c r="E1" s="36"/>
      <c r="F1" s="36"/>
      <c r="G1" s="36"/>
      <c r="H1" s="36"/>
      <c r="I1" s="36"/>
      <c r="J1" s="37"/>
      <c r="K1" s="37"/>
      <c r="L1" s="37"/>
      <c r="M1" s="37"/>
      <c r="N1" s="37"/>
      <c r="O1" s="37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8"/>
      <c r="AC1" s="38"/>
    </row>
    <row r="2" spans="1:29" s="1" customFormat="1" ht="15.5">
      <c r="A2" s="39"/>
      <c r="B2" s="35" t="s">
        <v>376</v>
      </c>
      <c r="C2" s="35"/>
      <c r="D2" s="35"/>
      <c r="E2" s="39"/>
      <c r="F2" s="39"/>
      <c r="G2" s="39"/>
      <c r="H2" s="39"/>
      <c r="I2" s="39"/>
      <c r="J2" s="40"/>
      <c r="K2" s="40"/>
      <c r="L2" s="40"/>
      <c r="M2" s="40"/>
      <c r="N2" s="40"/>
      <c r="O2" s="40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41"/>
      <c r="AC2" s="41"/>
    </row>
    <row r="3" spans="1:29" s="1" customFormat="1" ht="15.75" customHeight="1">
      <c r="A3" s="39"/>
      <c r="B3" s="84" t="s">
        <v>375</v>
      </c>
      <c r="C3" s="84"/>
      <c r="D3" s="84"/>
      <c r="E3" s="84"/>
      <c r="F3" s="39"/>
      <c r="G3" s="39"/>
      <c r="H3" s="39"/>
      <c r="I3" s="39"/>
      <c r="J3" s="40"/>
      <c r="K3" s="40"/>
      <c r="L3" s="40"/>
      <c r="M3" s="40"/>
      <c r="N3" s="40"/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41"/>
      <c r="AC3" s="41"/>
    </row>
    <row r="4" spans="1:29" s="2" customFormat="1" ht="15.75" customHeight="1">
      <c r="A4" s="43"/>
      <c r="B4" s="42"/>
      <c r="C4" s="42"/>
      <c r="D4" s="42"/>
      <c r="E4" s="43"/>
      <c r="F4" s="43"/>
      <c r="G4" s="43"/>
      <c r="H4" s="43"/>
      <c r="I4" s="43"/>
      <c r="J4" s="44"/>
      <c r="K4" s="44"/>
      <c r="L4" s="44"/>
      <c r="M4" s="44"/>
      <c r="N4" s="44"/>
      <c r="O4" s="44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5"/>
      <c r="AC4" s="43"/>
    </row>
    <row r="5" spans="1:29" ht="13" customHeight="1">
      <c r="B5" s="100" t="s">
        <v>296</v>
      </c>
      <c r="C5" s="100"/>
      <c r="D5" s="100"/>
      <c r="E5" s="100"/>
      <c r="F5" s="100"/>
      <c r="G5" s="100"/>
      <c r="H5" s="100"/>
      <c r="I5" s="100"/>
      <c r="J5" s="100" t="s">
        <v>14</v>
      </c>
      <c r="K5" s="100"/>
      <c r="L5" s="100"/>
      <c r="M5" s="100"/>
      <c r="N5" s="100"/>
      <c r="O5" s="91"/>
      <c r="P5" s="93"/>
      <c r="Q5" s="91" t="s">
        <v>4</v>
      </c>
      <c r="R5" s="92"/>
      <c r="S5" s="92"/>
      <c r="T5" s="97" t="s">
        <v>8</v>
      </c>
      <c r="U5" s="98"/>
      <c r="V5" s="99"/>
      <c r="W5" s="97" t="s">
        <v>9</v>
      </c>
      <c r="X5" s="99"/>
      <c r="Y5" s="85" t="s">
        <v>293</v>
      </c>
      <c r="Z5" s="85" t="s">
        <v>307</v>
      </c>
      <c r="AA5" s="85" t="s">
        <v>365</v>
      </c>
      <c r="AB5" s="85" t="s">
        <v>382</v>
      </c>
      <c r="AC5" s="85" t="s">
        <v>20</v>
      </c>
    </row>
    <row r="6" spans="1:29" ht="52">
      <c r="B6" s="47" t="s">
        <v>292</v>
      </c>
      <c r="C6" s="47" t="s">
        <v>291</v>
      </c>
      <c r="D6" s="47" t="s">
        <v>0</v>
      </c>
      <c r="E6" s="47" t="s">
        <v>1</v>
      </c>
      <c r="F6" s="47" t="s">
        <v>2</v>
      </c>
      <c r="G6" s="47" t="s">
        <v>3</v>
      </c>
      <c r="H6" s="47" t="s">
        <v>246</v>
      </c>
      <c r="I6" s="47" t="s">
        <v>247</v>
      </c>
      <c r="J6" s="47" t="s">
        <v>245</v>
      </c>
      <c r="K6" s="47" t="s">
        <v>244</v>
      </c>
      <c r="L6" s="47" t="s">
        <v>17</v>
      </c>
      <c r="M6" s="47" t="s">
        <v>362</v>
      </c>
      <c r="N6" s="47" t="s">
        <v>16</v>
      </c>
      <c r="O6" s="47" t="s">
        <v>18</v>
      </c>
      <c r="P6" s="47" t="s">
        <v>19</v>
      </c>
      <c r="Q6" s="47" t="s">
        <v>5</v>
      </c>
      <c r="R6" s="47" t="s">
        <v>6</v>
      </c>
      <c r="S6" s="78" t="s">
        <v>7</v>
      </c>
      <c r="T6" s="79" t="s">
        <v>5</v>
      </c>
      <c r="U6" s="79" t="s">
        <v>6</v>
      </c>
      <c r="V6" s="79" t="s">
        <v>7</v>
      </c>
      <c r="W6" s="79" t="s">
        <v>5</v>
      </c>
      <c r="X6" s="79" t="s">
        <v>6</v>
      </c>
      <c r="Y6" s="86"/>
      <c r="Z6" s="86"/>
      <c r="AA6" s="86"/>
      <c r="AB6" s="86"/>
      <c r="AC6" s="86"/>
    </row>
    <row r="7" spans="1:29" s="51" customFormat="1" ht="39">
      <c r="A7" s="52" t="s">
        <v>295</v>
      </c>
      <c r="B7" s="50" t="s">
        <v>369</v>
      </c>
      <c r="C7" s="50" t="s">
        <v>370</v>
      </c>
      <c r="D7" s="50" t="s">
        <v>298</v>
      </c>
      <c r="E7" s="50" t="s">
        <v>299</v>
      </c>
      <c r="F7" s="50" t="s">
        <v>300</v>
      </c>
      <c r="G7" s="53" t="s">
        <v>301</v>
      </c>
      <c r="H7" s="50" t="s">
        <v>248</v>
      </c>
      <c r="I7" s="50" t="s">
        <v>280</v>
      </c>
      <c r="J7" s="50">
        <v>51903</v>
      </c>
      <c r="K7" s="50"/>
      <c r="L7" s="50">
        <v>50</v>
      </c>
      <c r="M7" s="50">
        <v>10</v>
      </c>
      <c r="N7" s="50">
        <v>2010</v>
      </c>
      <c r="O7" s="50">
        <v>16</v>
      </c>
      <c r="P7" s="50">
        <v>10</v>
      </c>
      <c r="Q7" s="54">
        <v>1293600</v>
      </c>
      <c r="R7" s="54">
        <v>323400</v>
      </c>
      <c r="S7" s="55">
        <f t="shared" ref="S7" si="0">Q7+R7</f>
        <v>1617000</v>
      </c>
      <c r="T7" s="55">
        <f>$P7*Q7</f>
        <v>12936000</v>
      </c>
      <c r="U7" s="55">
        <f>$P7*R7</f>
        <v>3234000</v>
      </c>
      <c r="V7" s="55">
        <f>$P7*S7</f>
        <v>16170000</v>
      </c>
      <c r="W7" s="56">
        <f>IFERROR(T7/V7,"")</f>
        <v>0.8</v>
      </c>
      <c r="X7" s="56">
        <f>IFERROR(U7/V7,"")</f>
        <v>0.2</v>
      </c>
      <c r="Y7" s="50" t="s">
        <v>302</v>
      </c>
      <c r="Z7" s="58" t="s">
        <v>308</v>
      </c>
      <c r="AA7" s="50" t="s">
        <v>303</v>
      </c>
      <c r="AB7" s="50" t="s">
        <v>368</v>
      </c>
      <c r="AC7" s="50"/>
    </row>
    <row r="8" spans="1:29" ht="1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5">
        <f t="shared" ref="S8:S24" si="1">Q8+R8</f>
        <v>0</v>
      </c>
      <c r="T8" s="55">
        <f t="shared" ref="T8:T24" si="2">$P8*Q8</f>
        <v>0</v>
      </c>
      <c r="U8" s="55">
        <f t="shared" ref="U8:U24" si="3">$P8*R8</f>
        <v>0</v>
      </c>
      <c r="V8" s="55">
        <f t="shared" ref="V8:V24" si="4">$P8*S8</f>
        <v>0</v>
      </c>
      <c r="W8" s="56" t="str">
        <f t="shared" ref="W8:W24" si="5">IFERROR(T8/V8,"")</f>
        <v/>
      </c>
      <c r="X8" s="56" t="str">
        <f t="shared" ref="X8:X24" si="6">IFERROR(U8/V8,"")</f>
        <v/>
      </c>
      <c r="Y8" s="3"/>
      <c r="Z8" s="3"/>
      <c r="AA8" s="3"/>
      <c r="AB8" s="3"/>
      <c r="AC8" s="3"/>
    </row>
    <row r="9" spans="1:29" ht="13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55">
        <f t="shared" si="1"/>
        <v>0</v>
      </c>
      <c r="T9" s="55">
        <f t="shared" si="2"/>
        <v>0</v>
      </c>
      <c r="U9" s="55">
        <f t="shared" si="3"/>
        <v>0</v>
      </c>
      <c r="V9" s="55">
        <f t="shared" si="4"/>
        <v>0</v>
      </c>
      <c r="W9" s="56" t="str">
        <f t="shared" si="5"/>
        <v/>
      </c>
      <c r="X9" s="56" t="str">
        <f t="shared" si="6"/>
        <v/>
      </c>
      <c r="Y9" s="3"/>
      <c r="Z9" s="3"/>
      <c r="AA9" s="3"/>
      <c r="AB9" s="3"/>
      <c r="AC9" s="3"/>
    </row>
    <row r="10" spans="1:29" ht="1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55">
        <f t="shared" si="1"/>
        <v>0</v>
      </c>
      <c r="T10" s="55">
        <f t="shared" si="2"/>
        <v>0</v>
      </c>
      <c r="U10" s="55">
        <f t="shared" si="3"/>
        <v>0</v>
      </c>
      <c r="V10" s="55">
        <f t="shared" si="4"/>
        <v>0</v>
      </c>
      <c r="W10" s="56" t="str">
        <f t="shared" si="5"/>
        <v/>
      </c>
      <c r="X10" s="56" t="str">
        <f t="shared" si="6"/>
        <v/>
      </c>
      <c r="Y10" s="3"/>
      <c r="Z10" s="3"/>
      <c r="AA10" s="3"/>
      <c r="AB10" s="3"/>
      <c r="AC10" s="3"/>
    </row>
    <row r="11" spans="1:29" ht="1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55">
        <f t="shared" si="1"/>
        <v>0</v>
      </c>
      <c r="T11" s="55">
        <f t="shared" si="2"/>
        <v>0</v>
      </c>
      <c r="U11" s="55">
        <f t="shared" si="3"/>
        <v>0</v>
      </c>
      <c r="V11" s="55">
        <f t="shared" si="4"/>
        <v>0</v>
      </c>
      <c r="W11" s="56" t="str">
        <f t="shared" si="5"/>
        <v/>
      </c>
      <c r="X11" s="56" t="str">
        <f t="shared" si="6"/>
        <v/>
      </c>
      <c r="Y11" s="3"/>
      <c r="Z11" s="3"/>
      <c r="AA11" s="3"/>
      <c r="AB11" s="3"/>
      <c r="AC11" s="3"/>
    </row>
    <row r="12" spans="1:29" ht="1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55">
        <f t="shared" si="1"/>
        <v>0</v>
      </c>
      <c r="T12" s="55">
        <f t="shared" si="2"/>
        <v>0</v>
      </c>
      <c r="U12" s="55">
        <f t="shared" si="3"/>
        <v>0</v>
      </c>
      <c r="V12" s="55">
        <f t="shared" si="4"/>
        <v>0</v>
      </c>
      <c r="W12" s="56" t="str">
        <f t="shared" si="5"/>
        <v/>
      </c>
      <c r="X12" s="56" t="str">
        <f t="shared" si="6"/>
        <v/>
      </c>
      <c r="Y12" s="3"/>
      <c r="Z12" s="3"/>
      <c r="AA12" s="3"/>
      <c r="AB12" s="3"/>
      <c r="AC12" s="3"/>
    </row>
    <row r="13" spans="1:29" ht="1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5">
        <f t="shared" si="1"/>
        <v>0</v>
      </c>
      <c r="T13" s="55">
        <f t="shared" si="2"/>
        <v>0</v>
      </c>
      <c r="U13" s="55">
        <f t="shared" si="3"/>
        <v>0</v>
      </c>
      <c r="V13" s="55">
        <f t="shared" si="4"/>
        <v>0</v>
      </c>
      <c r="W13" s="56" t="str">
        <f t="shared" si="5"/>
        <v/>
      </c>
      <c r="X13" s="56" t="str">
        <f t="shared" si="6"/>
        <v/>
      </c>
      <c r="Y13" s="3"/>
      <c r="Z13" s="3"/>
      <c r="AA13" s="3"/>
      <c r="AB13" s="3"/>
      <c r="AC13" s="3"/>
    </row>
    <row r="14" spans="1:29" ht="13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5">
        <f t="shared" si="1"/>
        <v>0</v>
      </c>
      <c r="T14" s="55">
        <f t="shared" si="2"/>
        <v>0</v>
      </c>
      <c r="U14" s="55">
        <f t="shared" si="3"/>
        <v>0</v>
      </c>
      <c r="V14" s="55">
        <f t="shared" si="4"/>
        <v>0</v>
      </c>
      <c r="W14" s="56" t="str">
        <f t="shared" si="5"/>
        <v/>
      </c>
      <c r="X14" s="56" t="str">
        <f t="shared" si="6"/>
        <v/>
      </c>
      <c r="Y14" s="3"/>
      <c r="Z14" s="3"/>
      <c r="AA14" s="3"/>
      <c r="AB14" s="3"/>
      <c r="AC14" s="3"/>
    </row>
    <row r="15" spans="1:29" ht="1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5">
        <f t="shared" si="1"/>
        <v>0</v>
      </c>
      <c r="T15" s="55">
        <f t="shared" si="2"/>
        <v>0</v>
      </c>
      <c r="U15" s="55">
        <f t="shared" si="3"/>
        <v>0</v>
      </c>
      <c r="V15" s="55">
        <f t="shared" si="4"/>
        <v>0</v>
      </c>
      <c r="W15" s="56" t="str">
        <f t="shared" si="5"/>
        <v/>
      </c>
      <c r="X15" s="56" t="str">
        <f t="shared" si="6"/>
        <v/>
      </c>
      <c r="Y15" s="3"/>
      <c r="Z15" s="3"/>
      <c r="AA15" s="3"/>
      <c r="AB15" s="3"/>
      <c r="AC15" s="3"/>
    </row>
    <row r="16" spans="1:29" ht="1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5">
        <f t="shared" si="1"/>
        <v>0</v>
      </c>
      <c r="T16" s="55">
        <f t="shared" si="2"/>
        <v>0</v>
      </c>
      <c r="U16" s="55">
        <f t="shared" si="3"/>
        <v>0</v>
      </c>
      <c r="V16" s="55">
        <f t="shared" si="4"/>
        <v>0</v>
      </c>
      <c r="W16" s="56" t="str">
        <f t="shared" si="5"/>
        <v/>
      </c>
      <c r="X16" s="56" t="str">
        <f t="shared" si="6"/>
        <v/>
      </c>
      <c r="Y16" s="3"/>
      <c r="Z16" s="3"/>
      <c r="AA16" s="3"/>
      <c r="AB16" s="3"/>
      <c r="AC16" s="3"/>
    </row>
    <row r="17" spans="2:29" ht="1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5">
        <f t="shared" si="1"/>
        <v>0</v>
      </c>
      <c r="T17" s="55">
        <f t="shared" si="2"/>
        <v>0</v>
      </c>
      <c r="U17" s="55">
        <f t="shared" si="3"/>
        <v>0</v>
      </c>
      <c r="V17" s="55">
        <f t="shared" si="4"/>
        <v>0</v>
      </c>
      <c r="W17" s="56" t="str">
        <f t="shared" si="5"/>
        <v/>
      </c>
      <c r="X17" s="56" t="str">
        <f t="shared" si="6"/>
        <v/>
      </c>
      <c r="Y17" s="3"/>
      <c r="Z17" s="3"/>
      <c r="AA17" s="3"/>
      <c r="AB17" s="3"/>
      <c r="AC17" s="3"/>
    </row>
    <row r="18" spans="2:29" ht="1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55">
        <f t="shared" si="1"/>
        <v>0</v>
      </c>
      <c r="T18" s="55">
        <f t="shared" si="2"/>
        <v>0</v>
      </c>
      <c r="U18" s="55">
        <f t="shared" si="3"/>
        <v>0</v>
      </c>
      <c r="V18" s="55">
        <f t="shared" si="4"/>
        <v>0</v>
      </c>
      <c r="W18" s="56" t="str">
        <f t="shared" si="5"/>
        <v/>
      </c>
      <c r="X18" s="56" t="str">
        <f t="shared" si="6"/>
        <v/>
      </c>
      <c r="Y18" s="3"/>
      <c r="Z18" s="3"/>
      <c r="AA18" s="3"/>
      <c r="AB18" s="3"/>
      <c r="AC18" s="3"/>
    </row>
    <row r="19" spans="2:29" ht="1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5">
        <f t="shared" si="1"/>
        <v>0</v>
      </c>
      <c r="T19" s="55">
        <f t="shared" si="2"/>
        <v>0</v>
      </c>
      <c r="U19" s="55">
        <f t="shared" si="3"/>
        <v>0</v>
      </c>
      <c r="V19" s="55">
        <f t="shared" si="4"/>
        <v>0</v>
      </c>
      <c r="W19" s="56" t="str">
        <f t="shared" si="5"/>
        <v/>
      </c>
      <c r="X19" s="56" t="str">
        <f t="shared" si="6"/>
        <v/>
      </c>
      <c r="Y19" s="3"/>
      <c r="Z19" s="3"/>
      <c r="AA19" s="3"/>
      <c r="AB19" s="3"/>
      <c r="AC19" s="3"/>
    </row>
    <row r="20" spans="2:29" ht="13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55">
        <f t="shared" si="1"/>
        <v>0</v>
      </c>
      <c r="T20" s="55">
        <f t="shared" si="2"/>
        <v>0</v>
      </c>
      <c r="U20" s="55">
        <f t="shared" si="3"/>
        <v>0</v>
      </c>
      <c r="V20" s="55">
        <f t="shared" si="4"/>
        <v>0</v>
      </c>
      <c r="W20" s="56" t="str">
        <f t="shared" si="5"/>
        <v/>
      </c>
      <c r="X20" s="56" t="str">
        <f t="shared" si="6"/>
        <v/>
      </c>
      <c r="Y20" s="3"/>
      <c r="Z20" s="3"/>
      <c r="AA20" s="3"/>
      <c r="AB20" s="3"/>
      <c r="AC20" s="3"/>
    </row>
    <row r="21" spans="2:29" ht="13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55">
        <f t="shared" si="1"/>
        <v>0</v>
      </c>
      <c r="T21" s="55">
        <f t="shared" si="2"/>
        <v>0</v>
      </c>
      <c r="U21" s="55">
        <f t="shared" si="3"/>
        <v>0</v>
      </c>
      <c r="V21" s="55">
        <f t="shared" si="4"/>
        <v>0</v>
      </c>
      <c r="W21" s="56" t="str">
        <f t="shared" si="5"/>
        <v/>
      </c>
      <c r="X21" s="56" t="str">
        <f t="shared" si="6"/>
        <v/>
      </c>
      <c r="Y21" s="3"/>
      <c r="Z21" s="3"/>
      <c r="AA21" s="3"/>
      <c r="AB21" s="3"/>
      <c r="AC21" s="3"/>
    </row>
    <row r="22" spans="2:29" ht="13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55">
        <f t="shared" si="1"/>
        <v>0</v>
      </c>
      <c r="T22" s="55">
        <f t="shared" si="2"/>
        <v>0</v>
      </c>
      <c r="U22" s="55">
        <f t="shared" si="3"/>
        <v>0</v>
      </c>
      <c r="V22" s="55">
        <f t="shared" si="4"/>
        <v>0</v>
      </c>
      <c r="W22" s="56" t="str">
        <f t="shared" si="5"/>
        <v/>
      </c>
      <c r="X22" s="56" t="str">
        <f t="shared" si="6"/>
        <v/>
      </c>
      <c r="Y22" s="3"/>
      <c r="Z22" s="3"/>
      <c r="AA22" s="3"/>
      <c r="AB22" s="3"/>
      <c r="AC22" s="3"/>
    </row>
    <row r="23" spans="2:29" ht="13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55">
        <f t="shared" si="1"/>
        <v>0</v>
      </c>
      <c r="T23" s="55">
        <f t="shared" si="2"/>
        <v>0</v>
      </c>
      <c r="U23" s="55">
        <f t="shared" si="3"/>
        <v>0</v>
      </c>
      <c r="V23" s="55">
        <f t="shared" si="4"/>
        <v>0</v>
      </c>
      <c r="W23" s="56" t="str">
        <f t="shared" si="5"/>
        <v/>
      </c>
      <c r="X23" s="56" t="str">
        <f t="shared" si="6"/>
        <v/>
      </c>
      <c r="Y23" s="3"/>
      <c r="Z23" s="3"/>
      <c r="AA23" s="3"/>
      <c r="AB23" s="3"/>
      <c r="AC23" s="3"/>
    </row>
    <row r="24" spans="2:29" ht="13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55">
        <f t="shared" si="1"/>
        <v>0</v>
      </c>
      <c r="T24" s="55">
        <f t="shared" si="2"/>
        <v>0</v>
      </c>
      <c r="U24" s="55">
        <f t="shared" si="3"/>
        <v>0</v>
      </c>
      <c r="V24" s="55">
        <f t="shared" si="4"/>
        <v>0</v>
      </c>
      <c r="W24" s="56" t="str">
        <f t="shared" si="5"/>
        <v/>
      </c>
      <c r="X24" s="56" t="str">
        <f t="shared" si="6"/>
        <v/>
      </c>
      <c r="Y24" s="3"/>
      <c r="Z24" s="3"/>
      <c r="AA24" s="3"/>
      <c r="AB24" s="3"/>
      <c r="AC24" s="3"/>
    </row>
    <row r="27" spans="2:29">
      <c r="C27" s="34" t="s">
        <v>358</v>
      </c>
    </row>
    <row r="28" spans="2:29">
      <c r="C28" s="34" t="s">
        <v>363</v>
      </c>
    </row>
    <row r="30" spans="2:29">
      <c r="C30" s="95" t="s">
        <v>359</v>
      </c>
      <c r="D30" s="96"/>
      <c r="E30" s="96"/>
      <c r="F30" s="96"/>
      <c r="G30" s="96"/>
      <c r="H30" s="96"/>
      <c r="I30" s="96"/>
    </row>
    <row r="31" spans="2:29">
      <c r="C31" s="96"/>
      <c r="D31" s="96"/>
      <c r="E31" s="96"/>
      <c r="F31" s="96"/>
      <c r="G31" s="96"/>
      <c r="H31" s="96"/>
      <c r="I31" s="96"/>
    </row>
    <row r="32" spans="2:29">
      <c r="C32" s="96"/>
      <c r="D32" s="96"/>
      <c r="E32" s="96"/>
      <c r="F32" s="96"/>
      <c r="G32" s="96"/>
      <c r="H32" s="96"/>
      <c r="I32" s="96"/>
    </row>
    <row r="33" spans="3:9">
      <c r="C33" s="96"/>
      <c r="D33" s="96"/>
      <c r="E33" s="96"/>
      <c r="F33" s="96"/>
      <c r="G33" s="96"/>
      <c r="H33" s="96"/>
      <c r="I33" s="96"/>
    </row>
    <row r="34" spans="3:9">
      <c r="C34" s="96"/>
      <c r="D34" s="96"/>
      <c r="E34" s="96"/>
      <c r="F34" s="96"/>
      <c r="G34" s="96"/>
      <c r="H34" s="96"/>
      <c r="I34" s="96"/>
    </row>
    <row r="35" spans="3:9">
      <c r="C35" s="96"/>
      <c r="D35" s="96"/>
      <c r="E35" s="96"/>
      <c r="F35" s="96"/>
      <c r="G35" s="96"/>
      <c r="H35" s="96"/>
      <c r="I35" s="96"/>
    </row>
    <row r="36" spans="3:9">
      <c r="C36" s="96"/>
      <c r="D36" s="96"/>
      <c r="E36" s="96"/>
      <c r="F36" s="96"/>
      <c r="G36" s="96"/>
      <c r="H36" s="96"/>
      <c r="I36" s="96"/>
    </row>
    <row r="37" spans="3:9">
      <c r="C37" s="96"/>
      <c r="D37" s="96"/>
      <c r="E37" s="96"/>
      <c r="F37" s="96"/>
      <c r="G37" s="96"/>
      <c r="H37" s="96"/>
      <c r="I37" s="96"/>
    </row>
    <row r="38" spans="3:9">
      <c r="C38" s="96"/>
      <c r="D38" s="96"/>
      <c r="E38" s="96"/>
      <c r="F38" s="96"/>
      <c r="G38" s="96"/>
      <c r="H38" s="96"/>
      <c r="I38" s="96"/>
    </row>
    <row r="39" spans="3:9">
      <c r="C39" s="96"/>
      <c r="D39" s="96"/>
      <c r="E39" s="96"/>
      <c r="F39" s="96"/>
      <c r="G39" s="96"/>
      <c r="H39" s="96"/>
      <c r="I39" s="96"/>
    </row>
    <row r="40" spans="3:9">
      <c r="C40" s="96"/>
      <c r="D40" s="96"/>
      <c r="E40" s="96"/>
      <c r="F40" s="96"/>
      <c r="G40" s="96"/>
      <c r="H40" s="96"/>
      <c r="I40" s="96"/>
    </row>
    <row r="41" spans="3:9">
      <c r="C41" s="96"/>
      <c r="D41" s="96"/>
      <c r="E41" s="96"/>
      <c r="F41" s="96"/>
      <c r="G41" s="96"/>
      <c r="H41" s="96"/>
      <c r="I41" s="96"/>
    </row>
    <row r="42" spans="3:9">
      <c r="C42" s="96"/>
      <c r="D42" s="96"/>
      <c r="E42" s="96"/>
      <c r="F42" s="96"/>
      <c r="G42" s="96"/>
      <c r="H42" s="96"/>
      <c r="I42" s="96"/>
    </row>
    <row r="43" spans="3:9">
      <c r="C43" s="96"/>
      <c r="D43" s="96"/>
      <c r="E43" s="96"/>
      <c r="F43" s="96"/>
      <c r="G43" s="96"/>
      <c r="H43" s="96"/>
      <c r="I43" s="96"/>
    </row>
    <row r="44" spans="3:9">
      <c r="C44" s="96"/>
      <c r="D44" s="96"/>
      <c r="E44" s="96"/>
      <c r="F44" s="96"/>
      <c r="G44" s="96"/>
      <c r="H44" s="96"/>
      <c r="I44" s="96"/>
    </row>
    <row r="45" spans="3:9">
      <c r="C45" s="96"/>
      <c r="D45" s="96"/>
      <c r="E45" s="96"/>
      <c r="F45" s="96"/>
      <c r="G45" s="96"/>
      <c r="H45" s="96"/>
      <c r="I45" s="96"/>
    </row>
    <row r="46" spans="3:9">
      <c r="C46" s="96"/>
      <c r="D46" s="96"/>
      <c r="E46" s="96"/>
      <c r="F46" s="96"/>
      <c r="G46" s="96"/>
      <c r="H46" s="96"/>
      <c r="I46" s="96"/>
    </row>
  </sheetData>
  <mergeCells count="13">
    <mergeCell ref="AC5:AC6"/>
    <mergeCell ref="AA5:AA6"/>
    <mergeCell ref="AB5:AB6"/>
    <mergeCell ref="Y5:Y6"/>
    <mergeCell ref="B5:I5"/>
    <mergeCell ref="O5:P5"/>
    <mergeCell ref="J5:N5"/>
    <mergeCell ref="Z5:Z6"/>
    <mergeCell ref="B3:E3"/>
    <mergeCell ref="C30:I46"/>
    <mergeCell ref="Q5:S5"/>
    <mergeCell ref="T5:V5"/>
    <mergeCell ref="W5:X5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1CBA862-DE27-4BB8-9BE0-7632205B310A}">
          <x14:formula1>
            <xm:f>'Data Lists'!$C$2:$C$15</xm:f>
          </x14:formula1>
          <xm:sqref>H7:H24</xm:sqref>
        </x14:dataValidation>
        <x14:dataValidation type="list" allowBlank="1" showInputMessage="1" showErrorMessage="1" xr:uid="{7FA941F5-5B5F-4A52-A75F-0F1D941BBDBC}">
          <x14:formula1>
            <xm:f>'Data Lists'!$B$2:$B$6</xm:f>
          </x14:formula1>
          <xm:sqref>C7:C24</xm:sqref>
        </x14:dataValidation>
        <x14:dataValidation type="list" allowBlank="1" showInputMessage="1" showErrorMessage="1" xr:uid="{93F4C37E-0E19-4C6C-BC5A-C832CA66FAF2}">
          <x14:formula1>
            <xm:f>'Data Lists'!$D$2:$D$43</xm:f>
          </x14:formula1>
          <xm:sqref>I7:I24</xm:sqref>
        </x14:dataValidation>
        <x14:dataValidation type="list" allowBlank="1" showInputMessage="1" showErrorMessage="1" xr:uid="{51677F26-7835-40A9-AF1F-38CD9ACE75A0}">
          <x14:formula1>
            <xm:f>'Data Lists'!$G$2:$G$25</xm:f>
          </x14:formula1>
          <xm:sqref>D7:D24</xm:sqref>
        </x14:dataValidation>
        <x14:dataValidation type="list" errorStyle="warning" allowBlank="1" showInputMessage="1" showErrorMessage="1" errorTitle="Invalid Ranking" error="Please select a number from the dropdown menu" xr:uid="{1396E698-CA0C-48E4-A99E-60B743A74249}">
          <x14:formula1>
            <xm:f>'Data Lists'!$A$2:$A$5</xm:f>
          </x14:formula1>
          <xm:sqref>B7:B24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90B6-C61D-401C-B6D6-1D9B877A1D93}">
  <dimension ref="A1:Q53"/>
  <sheetViews>
    <sheetView topLeftCell="A11" zoomScale="65" zoomScaleNormal="85" workbookViewId="0">
      <selection activeCell="E13" sqref="E13:E14"/>
    </sheetView>
  </sheetViews>
  <sheetFormatPr defaultRowHeight="12.5"/>
  <cols>
    <col min="3" max="3" width="18.453125" bestFit="1" customWidth="1"/>
    <col min="4" max="4" width="14" bestFit="1" customWidth="1"/>
    <col min="5" max="5" width="14.54296875" bestFit="1" customWidth="1"/>
    <col min="6" max="6" width="14" bestFit="1" customWidth="1"/>
    <col min="7" max="7" width="37.7265625" bestFit="1" customWidth="1"/>
    <col min="8" max="8" width="53.7265625" customWidth="1"/>
    <col min="11" max="11" width="11.1796875" bestFit="1" customWidth="1"/>
    <col min="12" max="13" width="12.7265625" customWidth="1"/>
    <col min="14" max="14" width="13.453125" bestFit="1" customWidth="1"/>
    <col min="15" max="16" width="12.7265625" customWidth="1"/>
    <col min="17" max="17" width="14.7265625" bestFit="1" customWidth="1"/>
  </cols>
  <sheetData>
    <row r="1" spans="1:17" ht="15.5">
      <c r="A1" s="36"/>
      <c r="B1" s="35" t="s">
        <v>243</v>
      </c>
      <c r="C1" s="35"/>
      <c r="D1" s="35"/>
      <c r="E1" s="35"/>
      <c r="F1" s="36"/>
      <c r="G1" s="36"/>
      <c r="H1" s="36"/>
      <c r="I1" s="37"/>
      <c r="J1" s="37"/>
      <c r="K1" s="37"/>
    </row>
    <row r="2" spans="1:17" s="1" customFormat="1" ht="15.5">
      <c r="A2" s="39"/>
      <c r="B2" s="35" t="s">
        <v>379</v>
      </c>
      <c r="C2" s="35"/>
      <c r="D2" s="35"/>
      <c r="E2" s="35"/>
      <c r="F2" s="39"/>
      <c r="G2" s="39"/>
      <c r="H2" s="39"/>
      <c r="I2" s="40"/>
      <c r="J2" s="40"/>
      <c r="K2" s="40"/>
    </row>
    <row r="3" spans="1:17" s="1" customFormat="1" ht="15.75" customHeight="1">
      <c r="A3" s="39"/>
      <c r="B3" s="84" t="s">
        <v>375</v>
      </c>
      <c r="C3" s="84"/>
      <c r="D3" s="84"/>
      <c r="E3" s="84"/>
      <c r="F3" s="39"/>
      <c r="G3" s="39"/>
      <c r="H3" s="39"/>
      <c r="I3" s="40"/>
      <c r="J3" s="40"/>
      <c r="K3" s="40"/>
    </row>
    <row r="4" spans="1:17" s="1" customFormat="1" ht="15.75" customHeight="1">
      <c r="A4" s="39"/>
      <c r="B4" s="35"/>
      <c r="C4" s="35"/>
      <c r="D4" s="35"/>
      <c r="E4" s="35"/>
      <c r="F4" s="39"/>
      <c r="G4" s="39"/>
      <c r="H4" s="39"/>
      <c r="I4" s="44"/>
      <c r="J4" s="44"/>
      <c r="K4" s="40"/>
    </row>
    <row r="5" spans="1:17" s="1" customFormat="1" ht="15.5">
      <c r="A5" s="39"/>
      <c r="B5" s="35" t="s">
        <v>351</v>
      </c>
      <c r="C5" s="35"/>
      <c r="D5" s="35"/>
      <c r="E5" s="39"/>
      <c r="F5" s="39"/>
      <c r="G5" s="39"/>
      <c r="H5" s="39"/>
      <c r="I5" s="39"/>
      <c r="J5" s="39"/>
      <c r="K5" s="40"/>
    </row>
    <row r="6" spans="1:17" s="2" customFormat="1" ht="26">
      <c r="A6" s="43"/>
      <c r="B6" s="47" t="s">
        <v>0</v>
      </c>
      <c r="C6" s="47" t="s">
        <v>378</v>
      </c>
      <c r="D6" s="47" t="s">
        <v>348</v>
      </c>
      <c r="E6" s="47" t="s">
        <v>350</v>
      </c>
      <c r="F6" s="47" t="s">
        <v>349</v>
      </c>
      <c r="G6" s="42"/>
      <c r="H6" s="42"/>
      <c r="I6" s="42"/>
      <c r="J6" s="42"/>
      <c r="K6" s="42"/>
    </row>
    <row r="7" spans="1:17" s="2" customFormat="1" ht="15.75" customHeight="1">
      <c r="A7" s="43"/>
      <c r="B7" s="64" t="s">
        <v>316</v>
      </c>
      <c r="C7" s="65">
        <v>1802017</v>
      </c>
      <c r="D7" s="65">
        <v>9010085</v>
      </c>
      <c r="E7" s="65">
        <v>0</v>
      </c>
      <c r="F7" s="65">
        <v>9010085</v>
      </c>
      <c r="G7" s="42"/>
      <c r="H7" s="42"/>
      <c r="I7" s="42"/>
      <c r="J7" s="42"/>
      <c r="K7" s="42"/>
    </row>
    <row r="8" spans="1:17" s="2" customFormat="1" ht="15.75" customHeight="1">
      <c r="A8" s="43"/>
      <c r="B8" s="64" t="s">
        <v>317</v>
      </c>
      <c r="C8" s="65">
        <v>66847732</v>
      </c>
      <c r="D8" s="65">
        <v>334238660</v>
      </c>
      <c r="E8" s="65">
        <v>0</v>
      </c>
      <c r="F8" s="65">
        <v>334238660</v>
      </c>
      <c r="G8" s="42"/>
      <c r="H8" s="42"/>
      <c r="I8" s="42"/>
      <c r="J8" s="42"/>
      <c r="K8" s="42"/>
    </row>
    <row r="9" spans="1:17" s="2" customFormat="1" ht="15.75" customHeight="1">
      <c r="A9" s="43"/>
      <c r="B9" s="64" t="s">
        <v>318</v>
      </c>
      <c r="C9" s="65">
        <v>15457327</v>
      </c>
      <c r="D9" s="65">
        <v>77286635</v>
      </c>
      <c r="E9" s="65">
        <v>0</v>
      </c>
      <c r="F9" s="65">
        <v>77286635</v>
      </c>
      <c r="G9" s="42"/>
      <c r="H9" s="42"/>
      <c r="I9" s="42"/>
      <c r="J9" s="42"/>
      <c r="K9" s="42"/>
    </row>
    <row r="10" spans="1:17" s="2" customFormat="1" ht="15.75" customHeight="1">
      <c r="A10" s="43"/>
      <c r="B10" s="64" t="s">
        <v>319</v>
      </c>
      <c r="C10" s="65">
        <v>6048175</v>
      </c>
      <c r="D10" s="65">
        <v>30240875</v>
      </c>
      <c r="E10" s="65">
        <v>0</v>
      </c>
      <c r="F10" s="65">
        <v>30240875</v>
      </c>
      <c r="G10" s="42"/>
      <c r="H10" s="42"/>
      <c r="I10" s="42"/>
      <c r="J10" s="42"/>
      <c r="K10" s="42"/>
      <c r="L10" s="66"/>
      <c r="M10" s="67"/>
      <c r="N10" s="67"/>
      <c r="O10" s="67"/>
      <c r="P10" s="67"/>
      <c r="Q10" s="67"/>
    </row>
    <row r="11" spans="1:17" s="2" customFormat="1" ht="15.75" customHeight="1">
      <c r="A11" s="43"/>
      <c r="B11" s="64" t="s">
        <v>321</v>
      </c>
      <c r="C11" s="65">
        <v>37672782</v>
      </c>
      <c r="D11" s="65">
        <v>188363910</v>
      </c>
      <c r="E11" s="65">
        <v>0</v>
      </c>
      <c r="F11" s="65">
        <v>188363910</v>
      </c>
      <c r="G11" s="42"/>
      <c r="H11" s="42"/>
      <c r="I11" s="42"/>
      <c r="J11" s="42"/>
      <c r="K11" s="42"/>
      <c r="L11" s="66"/>
      <c r="M11" s="67"/>
      <c r="N11" s="67"/>
      <c r="O11" s="67"/>
      <c r="P11" s="67"/>
      <c r="Q11" s="67"/>
    </row>
    <row r="12" spans="1:17" s="2" customFormat="1" ht="15.75" customHeight="1">
      <c r="A12" s="43"/>
      <c r="B12" s="64" t="s">
        <v>323</v>
      </c>
      <c r="C12" s="65">
        <v>1893589</v>
      </c>
      <c r="D12" s="76">
        <v>9467945</v>
      </c>
      <c r="E12" s="76">
        <v>0</v>
      </c>
      <c r="F12" s="76">
        <v>9467945</v>
      </c>
      <c r="G12" s="42"/>
      <c r="H12" s="42"/>
      <c r="I12" s="42"/>
      <c r="J12" s="42"/>
      <c r="K12" s="42"/>
      <c r="L12" s="66"/>
      <c r="M12" s="67"/>
      <c r="N12" s="67"/>
      <c r="O12" s="67"/>
      <c r="P12" s="67"/>
      <c r="Q12" s="67"/>
    </row>
    <row r="13" spans="1:17" s="2" customFormat="1" ht="15.75" customHeight="1">
      <c r="A13" s="43"/>
      <c r="B13" s="64" t="s">
        <v>327</v>
      </c>
      <c r="C13" s="65">
        <v>9160442</v>
      </c>
      <c r="D13" s="65">
        <v>45802210</v>
      </c>
      <c r="E13" s="65">
        <v>0</v>
      </c>
      <c r="F13" s="65">
        <v>45802210</v>
      </c>
      <c r="G13" s="42"/>
      <c r="H13" s="42"/>
      <c r="I13" s="42"/>
      <c r="J13" s="42"/>
      <c r="K13" s="42"/>
      <c r="L13" s="66"/>
      <c r="M13" s="67"/>
      <c r="N13" s="67"/>
      <c r="O13" s="67"/>
      <c r="P13" s="67"/>
      <c r="Q13" s="67"/>
    </row>
    <row r="14" spans="1:17" s="2" customFormat="1" ht="15.75" customHeight="1">
      <c r="A14" s="43"/>
      <c r="B14" s="64" t="s">
        <v>325</v>
      </c>
      <c r="C14" s="65">
        <v>7133455</v>
      </c>
      <c r="D14" s="65">
        <v>35667275</v>
      </c>
      <c r="E14" s="65">
        <v>0</v>
      </c>
      <c r="F14" s="65">
        <v>38727802</v>
      </c>
      <c r="G14" s="43"/>
      <c r="H14" s="42"/>
      <c r="I14" s="42"/>
      <c r="J14" s="42"/>
      <c r="K14" s="42"/>
      <c r="L14" s="43"/>
      <c r="M14" s="43"/>
      <c r="N14" s="43"/>
      <c r="O14" s="43"/>
      <c r="P14" s="43"/>
      <c r="Q14" s="43"/>
    </row>
    <row r="15" spans="1:17" s="2" customFormat="1" ht="15.75" customHeight="1">
      <c r="A15" s="43"/>
      <c r="B15" s="42"/>
      <c r="C15" s="42"/>
      <c r="D15" s="42"/>
      <c r="E15" s="42"/>
      <c r="F15" s="43"/>
      <c r="G15" s="43"/>
      <c r="H15" s="42"/>
      <c r="I15" s="42"/>
      <c r="J15" s="42"/>
      <c r="K15" s="42"/>
      <c r="L15" s="43"/>
      <c r="M15" s="43"/>
      <c r="N15" s="43"/>
      <c r="O15" s="43"/>
      <c r="P15" s="43"/>
      <c r="Q15" s="43"/>
    </row>
    <row r="16" spans="1:17" ht="13" customHeight="1">
      <c r="A16" s="36"/>
      <c r="B16" s="91" t="s">
        <v>296</v>
      </c>
      <c r="C16" s="92"/>
      <c r="D16" s="92"/>
      <c r="E16" s="92"/>
      <c r="F16" s="92"/>
      <c r="G16" s="92"/>
      <c r="H16" s="92"/>
      <c r="I16" s="92"/>
      <c r="J16" s="92"/>
      <c r="K16" s="93"/>
      <c r="L16" s="94" t="s">
        <v>9</v>
      </c>
      <c r="M16" s="93"/>
      <c r="N16" s="101" t="s">
        <v>353</v>
      </c>
      <c r="O16" s="85" t="s">
        <v>365</v>
      </c>
      <c r="P16" s="85" t="s">
        <v>382</v>
      </c>
      <c r="Q16" s="85" t="s">
        <v>20</v>
      </c>
    </row>
    <row r="17" spans="1:17" ht="52">
      <c r="A17" s="36"/>
      <c r="B17" s="47" t="s">
        <v>292</v>
      </c>
      <c r="C17" s="47" t="s">
        <v>291</v>
      </c>
      <c r="D17" s="47" t="s">
        <v>0</v>
      </c>
      <c r="E17" s="47" t="s">
        <v>338</v>
      </c>
      <c r="F17" s="47" t="s">
        <v>1</v>
      </c>
      <c r="G17" s="47" t="s">
        <v>2</v>
      </c>
      <c r="H17" s="47" t="s">
        <v>3</v>
      </c>
      <c r="I17" s="47" t="s">
        <v>245</v>
      </c>
      <c r="J17" s="47" t="s">
        <v>244</v>
      </c>
      <c r="K17" s="47" t="s">
        <v>18</v>
      </c>
      <c r="L17" s="47" t="s">
        <v>5</v>
      </c>
      <c r="M17" s="79" t="s">
        <v>6</v>
      </c>
      <c r="N17" s="102"/>
      <c r="O17" s="86"/>
      <c r="P17" s="86"/>
      <c r="Q17" s="86"/>
    </row>
    <row r="18" spans="1:17" s="51" customFormat="1" ht="26">
      <c r="A18" s="52" t="s">
        <v>295</v>
      </c>
      <c r="B18" s="50" t="s">
        <v>367</v>
      </c>
      <c r="C18" s="50" t="s">
        <v>371</v>
      </c>
      <c r="D18" s="50" t="s">
        <v>298</v>
      </c>
      <c r="E18" s="50" t="s">
        <v>306</v>
      </c>
      <c r="F18" s="50" t="s">
        <v>299</v>
      </c>
      <c r="G18" s="50" t="s">
        <v>346</v>
      </c>
      <c r="H18" s="63" t="s">
        <v>347</v>
      </c>
      <c r="I18" s="50">
        <v>10003</v>
      </c>
      <c r="J18" s="3"/>
      <c r="K18" s="50">
        <v>16</v>
      </c>
      <c r="L18" s="55">
        <v>1000000</v>
      </c>
      <c r="M18" s="61">
        <f>0.25*L18</f>
        <v>250000</v>
      </c>
      <c r="N18" s="61">
        <f>SUM(L18:M18)</f>
        <v>1250000</v>
      </c>
      <c r="O18" s="50"/>
      <c r="P18" s="50" t="s">
        <v>381</v>
      </c>
      <c r="Q18" s="50"/>
    </row>
    <row r="19" spans="1:17" ht="13">
      <c r="A19" s="36"/>
      <c r="B19" s="3"/>
      <c r="C19" s="3"/>
      <c r="D19" s="3"/>
      <c r="E19" s="50" t="s">
        <v>306</v>
      </c>
      <c r="F19" s="50"/>
      <c r="G19" s="3"/>
      <c r="H19" s="3"/>
      <c r="I19" s="3"/>
      <c r="J19" s="3"/>
      <c r="K19" s="3"/>
      <c r="L19" s="3"/>
      <c r="M19" s="61">
        <f t="shared" ref="M19:M46" si="0">0.25*L19</f>
        <v>0</v>
      </c>
      <c r="N19" s="61">
        <f t="shared" ref="N19:N46" si="1">SUM(L19:M19)</f>
        <v>0</v>
      </c>
      <c r="O19" s="3"/>
      <c r="P19" s="3"/>
      <c r="Q19" s="3"/>
    </row>
    <row r="20" spans="1:17" ht="13">
      <c r="A20" s="36"/>
      <c r="B20" s="3"/>
      <c r="C20" s="3"/>
      <c r="D20" s="3"/>
      <c r="E20" s="50" t="s">
        <v>306</v>
      </c>
      <c r="F20" s="50"/>
      <c r="G20" s="3"/>
      <c r="H20" s="3"/>
      <c r="I20" s="3"/>
      <c r="J20" s="3"/>
      <c r="K20" s="3"/>
      <c r="L20" s="3"/>
      <c r="M20" s="61">
        <f t="shared" si="0"/>
        <v>0</v>
      </c>
      <c r="N20" s="61">
        <f t="shared" si="1"/>
        <v>0</v>
      </c>
      <c r="O20" s="3"/>
      <c r="P20" s="3"/>
      <c r="Q20" s="3"/>
    </row>
    <row r="21" spans="1:17" ht="13">
      <c r="A21" s="36"/>
      <c r="B21" s="3"/>
      <c r="C21" s="3"/>
      <c r="D21" s="3"/>
      <c r="E21" s="50" t="s">
        <v>306</v>
      </c>
      <c r="F21" s="50"/>
      <c r="G21" s="3"/>
      <c r="H21" s="3"/>
      <c r="I21" s="3"/>
      <c r="J21" s="3"/>
      <c r="K21" s="3"/>
      <c r="L21" s="3"/>
      <c r="M21" s="61">
        <f t="shared" si="0"/>
        <v>0</v>
      </c>
      <c r="N21" s="61">
        <f t="shared" si="1"/>
        <v>0</v>
      </c>
      <c r="O21" s="3"/>
      <c r="P21" s="3"/>
      <c r="Q21" s="3"/>
    </row>
    <row r="22" spans="1:17" ht="13">
      <c r="A22" s="36"/>
      <c r="B22" s="62"/>
      <c r="C22" s="3"/>
      <c r="D22" s="3"/>
      <c r="E22" s="50" t="s">
        <v>306</v>
      </c>
      <c r="F22" s="50"/>
      <c r="G22" s="3"/>
      <c r="H22" s="3"/>
      <c r="I22" s="3"/>
      <c r="J22" s="3"/>
      <c r="K22" s="3"/>
      <c r="L22" s="3"/>
      <c r="M22" s="61">
        <f t="shared" si="0"/>
        <v>0</v>
      </c>
      <c r="N22" s="61">
        <f t="shared" si="1"/>
        <v>0</v>
      </c>
      <c r="O22" s="3"/>
      <c r="P22" s="3"/>
      <c r="Q22" s="3"/>
    </row>
    <row r="23" spans="1:17" ht="13">
      <c r="A23" s="36"/>
      <c r="B23" s="3"/>
      <c r="C23" s="3"/>
      <c r="D23" s="3"/>
      <c r="E23" s="50" t="s">
        <v>306</v>
      </c>
      <c r="F23" s="50"/>
      <c r="G23" s="3"/>
      <c r="H23" s="3"/>
      <c r="I23" s="3"/>
      <c r="J23" s="3"/>
      <c r="K23" s="3"/>
      <c r="L23" s="3"/>
      <c r="M23" s="61">
        <f t="shared" si="0"/>
        <v>0</v>
      </c>
      <c r="N23" s="61">
        <f t="shared" si="1"/>
        <v>0</v>
      </c>
      <c r="O23" s="3"/>
      <c r="P23" s="3"/>
      <c r="Q23" s="3"/>
    </row>
    <row r="24" spans="1:17" ht="13">
      <c r="A24" s="36"/>
      <c r="B24" s="3"/>
      <c r="C24" s="3"/>
      <c r="D24" s="3"/>
      <c r="E24" s="50" t="s">
        <v>306</v>
      </c>
      <c r="F24" s="50"/>
      <c r="G24" s="3"/>
      <c r="H24" s="3"/>
      <c r="I24" s="3"/>
      <c r="J24" s="3"/>
      <c r="K24" s="3"/>
      <c r="L24" s="3"/>
      <c r="M24" s="61">
        <f t="shared" si="0"/>
        <v>0</v>
      </c>
      <c r="N24" s="61">
        <f t="shared" si="1"/>
        <v>0</v>
      </c>
      <c r="O24" s="3"/>
      <c r="P24" s="3"/>
      <c r="Q24" s="3"/>
    </row>
    <row r="25" spans="1:17" ht="13">
      <c r="A25" s="36"/>
      <c r="B25" s="3"/>
      <c r="C25" s="3"/>
      <c r="D25" s="3"/>
      <c r="E25" s="50" t="s">
        <v>306</v>
      </c>
      <c r="F25" s="50"/>
      <c r="G25" s="3"/>
      <c r="H25" s="3"/>
      <c r="I25" s="3"/>
      <c r="J25" s="3"/>
      <c r="K25" s="3"/>
      <c r="L25" s="3"/>
      <c r="M25" s="61">
        <f t="shared" si="0"/>
        <v>0</v>
      </c>
      <c r="N25" s="61">
        <f t="shared" si="1"/>
        <v>0</v>
      </c>
      <c r="O25" s="3"/>
      <c r="P25" s="3"/>
      <c r="Q25" s="3"/>
    </row>
    <row r="26" spans="1:17" ht="13">
      <c r="A26" s="36"/>
      <c r="B26" s="3"/>
      <c r="C26" s="3"/>
      <c r="D26" s="3"/>
      <c r="E26" s="50" t="s">
        <v>306</v>
      </c>
      <c r="F26" s="50"/>
      <c r="G26" s="3"/>
      <c r="H26" s="3"/>
      <c r="I26" s="3"/>
      <c r="J26" s="3"/>
      <c r="K26" s="3"/>
      <c r="L26" s="3"/>
      <c r="M26" s="61">
        <f t="shared" si="0"/>
        <v>0</v>
      </c>
      <c r="N26" s="61">
        <f t="shared" si="1"/>
        <v>0</v>
      </c>
      <c r="O26" s="3"/>
      <c r="P26" s="3"/>
      <c r="Q26" s="3"/>
    </row>
    <row r="27" spans="1:17" ht="13">
      <c r="A27" s="36"/>
      <c r="B27" s="3"/>
      <c r="C27" s="3"/>
      <c r="D27" s="3"/>
      <c r="E27" s="50" t="s">
        <v>306</v>
      </c>
      <c r="F27" s="50"/>
      <c r="G27" s="3"/>
      <c r="H27" s="3"/>
      <c r="I27" s="3"/>
      <c r="J27" s="3"/>
      <c r="K27" s="3"/>
      <c r="L27" s="3"/>
      <c r="M27" s="61">
        <f t="shared" si="0"/>
        <v>0</v>
      </c>
      <c r="N27" s="61">
        <f t="shared" si="1"/>
        <v>0</v>
      </c>
      <c r="O27" s="3"/>
      <c r="P27" s="3"/>
      <c r="Q27" s="3"/>
    </row>
    <row r="28" spans="1:17" ht="13">
      <c r="A28" s="36"/>
      <c r="B28" s="3"/>
      <c r="C28" s="3"/>
      <c r="D28" s="3"/>
      <c r="E28" s="50" t="s">
        <v>306</v>
      </c>
      <c r="F28" s="50"/>
      <c r="G28" s="3"/>
      <c r="H28" s="3"/>
      <c r="I28" s="3"/>
      <c r="J28" s="3"/>
      <c r="K28" s="3"/>
      <c r="L28" s="3"/>
      <c r="M28" s="61">
        <f t="shared" si="0"/>
        <v>0</v>
      </c>
      <c r="N28" s="61">
        <f t="shared" si="1"/>
        <v>0</v>
      </c>
      <c r="O28" s="3"/>
      <c r="P28" s="3"/>
      <c r="Q28" s="3"/>
    </row>
    <row r="29" spans="1:17" ht="13">
      <c r="A29" s="36"/>
      <c r="B29" s="3"/>
      <c r="C29" s="3"/>
      <c r="D29" s="3"/>
      <c r="E29" s="50" t="s">
        <v>306</v>
      </c>
      <c r="F29" s="50"/>
      <c r="G29" s="3"/>
      <c r="H29" s="3"/>
      <c r="I29" s="3"/>
      <c r="J29" s="3"/>
      <c r="K29" s="3"/>
      <c r="L29" s="3"/>
      <c r="M29" s="61">
        <f t="shared" si="0"/>
        <v>0</v>
      </c>
      <c r="N29" s="61">
        <f t="shared" si="1"/>
        <v>0</v>
      </c>
      <c r="O29" s="3"/>
      <c r="P29" s="3"/>
      <c r="Q29" s="3"/>
    </row>
    <row r="30" spans="1:17" ht="13">
      <c r="A30" s="36"/>
      <c r="B30" s="3"/>
      <c r="C30" s="3"/>
      <c r="D30" s="3"/>
      <c r="E30" s="50" t="s">
        <v>306</v>
      </c>
      <c r="F30" s="50"/>
      <c r="G30" s="3"/>
      <c r="H30" s="3"/>
      <c r="I30" s="3"/>
      <c r="J30" s="3"/>
      <c r="K30" s="3"/>
      <c r="L30" s="3"/>
      <c r="M30" s="61">
        <f t="shared" si="0"/>
        <v>0</v>
      </c>
      <c r="N30" s="61">
        <f t="shared" si="1"/>
        <v>0</v>
      </c>
      <c r="O30" s="3"/>
      <c r="P30" s="3"/>
      <c r="Q30" s="3"/>
    </row>
    <row r="31" spans="1:17" ht="13">
      <c r="A31" s="36"/>
      <c r="B31" s="3"/>
      <c r="C31" s="3"/>
      <c r="D31" s="3"/>
      <c r="E31" s="50" t="s">
        <v>306</v>
      </c>
      <c r="F31" s="50"/>
      <c r="G31" s="3"/>
      <c r="H31" s="3"/>
      <c r="I31" s="3"/>
      <c r="J31" s="3"/>
      <c r="K31" s="3"/>
      <c r="L31" s="3"/>
      <c r="M31" s="61">
        <f t="shared" si="0"/>
        <v>0</v>
      </c>
      <c r="N31" s="61">
        <f t="shared" si="1"/>
        <v>0</v>
      </c>
      <c r="O31" s="3"/>
      <c r="P31" s="3"/>
      <c r="Q31" s="3"/>
    </row>
    <row r="32" spans="1:17" ht="13">
      <c r="A32" s="36"/>
      <c r="B32" s="3"/>
      <c r="C32" s="3"/>
      <c r="D32" s="3"/>
      <c r="E32" s="50" t="s">
        <v>306</v>
      </c>
      <c r="F32" s="50"/>
      <c r="G32" s="3"/>
      <c r="H32" s="3"/>
      <c r="I32" s="3"/>
      <c r="J32" s="3"/>
      <c r="K32" s="3"/>
      <c r="L32" s="3"/>
      <c r="M32" s="61">
        <f t="shared" si="0"/>
        <v>0</v>
      </c>
      <c r="N32" s="61">
        <f t="shared" si="1"/>
        <v>0</v>
      </c>
      <c r="O32" s="3"/>
      <c r="P32" s="3"/>
      <c r="Q32" s="3"/>
    </row>
    <row r="33" spans="1:17" ht="13">
      <c r="A33" s="36"/>
      <c r="B33" s="3"/>
      <c r="C33" s="3"/>
      <c r="D33" s="3"/>
      <c r="E33" s="50" t="s">
        <v>306</v>
      </c>
      <c r="F33" s="50"/>
      <c r="G33" s="3"/>
      <c r="H33" s="3"/>
      <c r="I33" s="3"/>
      <c r="J33" s="3"/>
      <c r="K33" s="3"/>
      <c r="L33" s="3"/>
      <c r="M33" s="61">
        <f t="shared" si="0"/>
        <v>0</v>
      </c>
      <c r="N33" s="61">
        <f t="shared" si="1"/>
        <v>0</v>
      </c>
      <c r="O33" s="3"/>
      <c r="P33" s="3"/>
      <c r="Q33" s="3"/>
    </row>
    <row r="34" spans="1:17" ht="13">
      <c r="A34" s="36"/>
      <c r="B34" s="3"/>
      <c r="C34" s="3"/>
      <c r="D34" s="3"/>
      <c r="E34" s="50" t="s">
        <v>306</v>
      </c>
      <c r="F34" s="50"/>
      <c r="G34" s="3"/>
      <c r="H34" s="3"/>
      <c r="I34" s="3"/>
      <c r="J34" s="3"/>
      <c r="K34" s="3"/>
      <c r="L34" s="3"/>
      <c r="M34" s="61">
        <f t="shared" si="0"/>
        <v>0</v>
      </c>
      <c r="N34" s="61">
        <f t="shared" si="1"/>
        <v>0</v>
      </c>
      <c r="O34" s="3"/>
      <c r="P34" s="3"/>
      <c r="Q34" s="3"/>
    </row>
    <row r="35" spans="1:17" ht="13">
      <c r="A35" s="36"/>
      <c r="B35" s="3"/>
      <c r="C35" s="3"/>
      <c r="D35" s="3"/>
      <c r="E35" s="50" t="s">
        <v>306</v>
      </c>
      <c r="F35" s="50"/>
      <c r="G35" s="3"/>
      <c r="H35" s="3"/>
      <c r="I35" s="3"/>
      <c r="J35" s="3"/>
      <c r="K35" s="3"/>
      <c r="L35" s="3"/>
      <c r="M35" s="61">
        <f t="shared" si="0"/>
        <v>0</v>
      </c>
      <c r="N35" s="61">
        <f t="shared" si="1"/>
        <v>0</v>
      </c>
      <c r="O35" s="3"/>
      <c r="P35" s="3"/>
      <c r="Q35" s="3"/>
    </row>
    <row r="36" spans="1:17" ht="13">
      <c r="A36" s="36"/>
      <c r="B36" s="3"/>
      <c r="C36" s="3"/>
      <c r="D36" s="3"/>
      <c r="E36" s="50" t="s">
        <v>306</v>
      </c>
      <c r="F36" s="50"/>
      <c r="G36" s="3"/>
      <c r="H36" s="3"/>
      <c r="I36" s="3"/>
      <c r="J36" s="3"/>
      <c r="K36" s="3"/>
      <c r="L36" s="3"/>
      <c r="M36" s="61">
        <f t="shared" si="0"/>
        <v>0</v>
      </c>
      <c r="N36" s="61">
        <f t="shared" si="1"/>
        <v>0</v>
      </c>
      <c r="O36" s="3"/>
      <c r="P36" s="3"/>
      <c r="Q36" s="3"/>
    </row>
    <row r="37" spans="1:17" ht="13">
      <c r="A37" s="36"/>
      <c r="B37" s="3"/>
      <c r="C37" s="3"/>
      <c r="D37" s="3"/>
      <c r="E37" s="50" t="s">
        <v>306</v>
      </c>
      <c r="F37" s="50"/>
      <c r="G37" s="3"/>
      <c r="H37" s="3"/>
      <c r="I37" s="3"/>
      <c r="J37" s="3"/>
      <c r="K37" s="3"/>
      <c r="L37" s="3"/>
      <c r="M37" s="61">
        <f t="shared" si="0"/>
        <v>0</v>
      </c>
      <c r="N37" s="61">
        <f t="shared" si="1"/>
        <v>0</v>
      </c>
      <c r="O37" s="3"/>
      <c r="P37" s="3"/>
      <c r="Q37" s="3"/>
    </row>
    <row r="38" spans="1:17" ht="13">
      <c r="A38" s="36"/>
      <c r="B38" s="3"/>
      <c r="C38" s="3"/>
      <c r="D38" s="3"/>
      <c r="E38" s="50" t="s">
        <v>306</v>
      </c>
      <c r="F38" s="50"/>
      <c r="G38" s="3"/>
      <c r="H38" s="3"/>
      <c r="I38" s="3"/>
      <c r="J38" s="3"/>
      <c r="K38" s="3"/>
      <c r="L38" s="3"/>
      <c r="M38" s="61">
        <f t="shared" si="0"/>
        <v>0</v>
      </c>
      <c r="N38" s="61">
        <f t="shared" si="1"/>
        <v>0</v>
      </c>
      <c r="O38" s="3"/>
      <c r="P38" s="3"/>
      <c r="Q38" s="3"/>
    </row>
    <row r="39" spans="1:17" ht="13">
      <c r="A39" s="36"/>
      <c r="B39" s="3"/>
      <c r="C39" s="3"/>
      <c r="D39" s="3"/>
      <c r="E39" s="50" t="s">
        <v>306</v>
      </c>
      <c r="F39" s="50"/>
      <c r="G39" s="3"/>
      <c r="H39" s="3"/>
      <c r="I39" s="3"/>
      <c r="J39" s="3"/>
      <c r="K39" s="3"/>
      <c r="L39" s="3"/>
      <c r="M39" s="61">
        <f t="shared" si="0"/>
        <v>0</v>
      </c>
      <c r="N39" s="61">
        <f t="shared" si="1"/>
        <v>0</v>
      </c>
      <c r="O39" s="3"/>
      <c r="P39" s="3"/>
      <c r="Q39" s="3"/>
    </row>
    <row r="40" spans="1:17" ht="13">
      <c r="A40" s="36"/>
      <c r="B40" s="3"/>
      <c r="C40" s="3"/>
      <c r="D40" s="3"/>
      <c r="E40" s="50" t="s">
        <v>306</v>
      </c>
      <c r="F40" s="50"/>
      <c r="G40" s="3"/>
      <c r="H40" s="3"/>
      <c r="I40" s="3"/>
      <c r="J40" s="3"/>
      <c r="K40" s="3"/>
      <c r="L40" s="3"/>
      <c r="M40" s="61">
        <f t="shared" si="0"/>
        <v>0</v>
      </c>
      <c r="N40" s="61">
        <f t="shared" si="1"/>
        <v>0</v>
      </c>
      <c r="O40" s="3"/>
      <c r="P40" s="3"/>
      <c r="Q40" s="3"/>
    </row>
    <row r="41" spans="1:17" ht="13">
      <c r="A41" s="36"/>
      <c r="B41" s="3"/>
      <c r="C41" s="3"/>
      <c r="D41" s="3"/>
      <c r="E41" s="50" t="s">
        <v>306</v>
      </c>
      <c r="F41" s="50"/>
      <c r="G41" s="3"/>
      <c r="H41" s="3"/>
      <c r="I41" s="3"/>
      <c r="J41" s="3"/>
      <c r="K41" s="3"/>
      <c r="L41" s="3"/>
      <c r="M41" s="61">
        <f t="shared" si="0"/>
        <v>0</v>
      </c>
      <c r="N41" s="61">
        <f t="shared" si="1"/>
        <v>0</v>
      </c>
      <c r="O41" s="3"/>
      <c r="P41" s="3"/>
      <c r="Q41" s="3"/>
    </row>
    <row r="42" spans="1:17" ht="13">
      <c r="A42" s="36"/>
      <c r="B42" s="3"/>
      <c r="C42" s="3"/>
      <c r="D42" s="3"/>
      <c r="E42" s="50" t="s">
        <v>306</v>
      </c>
      <c r="F42" s="50"/>
      <c r="G42" s="3"/>
      <c r="H42" s="3"/>
      <c r="I42" s="3"/>
      <c r="J42" s="3"/>
      <c r="K42" s="3"/>
      <c r="L42" s="3"/>
      <c r="M42" s="61">
        <f t="shared" si="0"/>
        <v>0</v>
      </c>
      <c r="N42" s="61">
        <f t="shared" si="1"/>
        <v>0</v>
      </c>
      <c r="O42" s="3"/>
      <c r="P42" s="3"/>
      <c r="Q42" s="3"/>
    </row>
    <row r="43" spans="1:17" ht="13">
      <c r="A43" s="36"/>
      <c r="B43" s="3"/>
      <c r="C43" s="3"/>
      <c r="D43" s="3"/>
      <c r="E43" s="50" t="s">
        <v>306</v>
      </c>
      <c r="F43" s="50"/>
      <c r="G43" s="3"/>
      <c r="H43" s="3"/>
      <c r="I43" s="3"/>
      <c r="J43" s="3"/>
      <c r="K43" s="3"/>
      <c r="L43" s="3"/>
      <c r="M43" s="61">
        <f t="shared" si="0"/>
        <v>0</v>
      </c>
      <c r="N43" s="61">
        <f t="shared" si="1"/>
        <v>0</v>
      </c>
      <c r="O43" s="3"/>
      <c r="P43" s="3"/>
      <c r="Q43" s="3"/>
    </row>
    <row r="44" spans="1:17" ht="13">
      <c r="A44" s="36"/>
      <c r="B44" s="3"/>
      <c r="C44" s="3"/>
      <c r="D44" s="3"/>
      <c r="E44" s="50" t="s">
        <v>306</v>
      </c>
      <c r="F44" s="50"/>
      <c r="G44" s="3"/>
      <c r="H44" s="3"/>
      <c r="I44" s="3"/>
      <c r="J44" s="3"/>
      <c r="K44" s="3"/>
      <c r="L44" s="3"/>
      <c r="M44" s="61">
        <f t="shared" si="0"/>
        <v>0</v>
      </c>
      <c r="N44" s="61">
        <f t="shared" si="1"/>
        <v>0</v>
      </c>
      <c r="O44" s="3"/>
      <c r="P44" s="3"/>
      <c r="Q44" s="3"/>
    </row>
    <row r="45" spans="1:17" ht="13">
      <c r="A45" s="36"/>
      <c r="B45" s="3"/>
      <c r="C45" s="3"/>
      <c r="D45" s="3"/>
      <c r="E45" s="50" t="s">
        <v>306</v>
      </c>
      <c r="F45" s="50"/>
      <c r="G45" s="3"/>
      <c r="H45" s="3"/>
      <c r="I45" s="3"/>
      <c r="J45" s="3"/>
      <c r="K45" s="3"/>
      <c r="L45" s="3"/>
      <c r="M45" s="61">
        <f t="shared" si="0"/>
        <v>0</v>
      </c>
      <c r="N45" s="61">
        <f t="shared" si="1"/>
        <v>0</v>
      </c>
      <c r="O45" s="3"/>
      <c r="P45" s="3"/>
      <c r="Q45" s="3"/>
    </row>
    <row r="46" spans="1:17" ht="13">
      <c r="A46" s="36"/>
      <c r="B46" s="3"/>
      <c r="C46" s="3"/>
      <c r="D46" s="3"/>
      <c r="E46" s="50" t="s">
        <v>306</v>
      </c>
      <c r="F46" s="50"/>
      <c r="G46" s="3"/>
      <c r="H46" s="3"/>
      <c r="I46" s="3"/>
      <c r="J46" s="3"/>
      <c r="K46" s="3"/>
      <c r="L46" s="3"/>
      <c r="M46" s="61">
        <f t="shared" si="0"/>
        <v>0</v>
      </c>
      <c r="N46" s="61">
        <f t="shared" si="1"/>
        <v>0</v>
      </c>
      <c r="O46" s="3"/>
      <c r="P46" s="3"/>
      <c r="Q46" s="3"/>
    </row>
    <row r="48" spans="1:17">
      <c r="K48" s="75" t="s">
        <v>370</v>
      </c>
      <c r="L48" s="65">
        <f>SUMIF($C$19:$C$46,K48,$L$19:$L$46)</f>
        <v>0</v>
      </c>
    </row>
    <row r="49" spans="11:12">
      <c r="K49" s="75" t="s">
        <v>371</v>
      </c>
      <c r="L49" s="65">
        <f>SUMIF($C$19:$C$46,K49,$L$19:$L$46)</f>
        <v>0</v>
      </c>
    </row>
    <row r="50" spans="11:12">
      <c r="K50" s="75" t="s">
        <v>372</v>
      </c>
      <c r="L50" s="65">
        <f>SUMIF($C$19:$C$46,K50,$L$19:$L$46)</f>
        <v>0</v>
      </c>
    </row>
    <row r="51" spans="11:12">
      <c r="K51" s="75" t="s">
        <v>373</v>
      </c>
      <c r="L51" s="65">
        <f>SUMIF($C$19:$C$46,K51,$L$19:$L$46)</f>
        <v>0</v>
      </c>
    </row>
    <row r="52" spans="11:12">
      <c r="K52" s="75" t="s">
        <v>374</v>
      </c>
      <c r="L52" s="65">
        <f>SUMIF($C$19:$C$46,K52,$L$19:$L$46)</f>
        <v>0</v>
      </c>
    </row>
    <row r="53" spans="11:12">
      <c r="K53" s="75" t="s">
        <v>7</v>
      </c>
      <c r="L53" s="65">
        <f>SUM(L48:L52)</f>
        <v>0</v>
      </c>
    </row>
  </sheetData>
  <mergeCells count="7">
    <mergeCell ref="P16:P17"/>
    <mergeCell ref="Q16:Q17"/>
    <mergeCell ref="L16:M16"/>
    <mergeCell ref="B16:K16"/>
    <mergeCell ref="B3:E3"/>
    <mergeCell ref="N16:N17"/>
    <mergeCell ref="O16:O17"/>
  </mergeCells>
  <pageMargins left="0.7" right="0.7" top="0.75" bottom="0.75" header="0.3" footer="0.3"/>
  <pageSetup scale="5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7C62FDA-B786-4CC1-BDAE-10258CD24EA1}">
          <x14:formula1>
            <xm:f>'Data Lists'!$B$2:$B$6</xm:f>
          </x14:formula1>
          <xm:sqref>C18:C46</xm:sqref>
        </x14:dataValidation>
        <x14:dataValidation type="list" allowBlank="1" showInputMessage="1" showErrorMessage="1" xr:uid="{DB5412F5-F3B0-4B2F-B3A8-1984B11BDB81}">
          <x14:formula1>
            <xm:f>'Data Lists'!$G$2:$G$25</xm:f>
          </x14:formula1>
          <xm:sqref>D18:D46</xm:sqref>
        </x14:dataValidation>
        <x14:dataValidation type="list" errorStyle="warning" allowBlank="1" showInputMessage="1" showErrorMessage="1" errorTitle="Invalid Ranking" error="Please select a number from the dropdown menu." xr:uid="{65430709-F174-4D19-98B7-219D14ACB8B5}">
          <x14:formula1>
            <xm:f>'Data Lists'!$A$2:$A$5</xm:f>
          </x14:formula1>
          <xm:sqref>B18:B46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88C7-3BC1-4AA3-83BC-F5820B317ABF}">
  <dimension ref="A1:R25"/>
  <sheetViews>
    <sheetView zoomScale="68" zoomScaleNormal="100" workbookViewId="0">
      <selection activeCell="B2" sqref="B2"/>
    </sheetView>
  </sheetViews>
  <sheetFormatPr defaultRowHeight="12.5"/>
  <cols>
    <col min="3" max="3" width="10.54296875" bestFit="1" customWidth="1"/>
    <col min="6" max="6" width="11.453125" bestFit="1" customWidth="1"/>
    <col min="7" max="7" width="37.7265625" bestFit="1" customWidth="1"/>
    <col min="8" max="8" width="53.7265625" customWidth="1"/>
    <col min="9" max="9" width="9.26953125" customWidth="1"/>
    <col min="10" max="10" width="8.7265625" customWidth="1"/>
    <col min="12" max="14" width="12.7265625" customWidth="1"/>
    <col min="15" max="15" width="12.81640625" bestFit="1" customWidth="1"/>
    <col min="16" max="17" width="12.7265625" customWidth="1"/>
    <col min="18" max="18" width="43.81640625" customWidth="1"/>
  </cols>
  <sheetData>
    <row r="1" spans="1:18" ht="15.5">
      <c r="A1" s="36"/>
      <c r="B1" s="35" t="s">
        <v>243</v>
      </c>
      <c r="C1" s="35"/>
      <c r="D1" s="35"/>
      <c r="E1" s="35"/>
      <c r="F1" s="36"/>
      <c r="G1" s="36"/>
      <c r="H1" s="36"/>
      <c r="I1" s="36"/>
      <c r="J1" s="36"/>
      <c r="K1" s="37"/>
      <c r="L1" s="36"/>
      <c r="M1" s="36"/>
      <c r="N1" s="36"/>
      <c r="O1" s="36"/>
      <c r="P1" s="36"/>
      <c r="R1" s="38"/>
    </row>
    <row r="2" spans="1:18" s="1" customFormat="1" ht="15.5">
      <c r="A2" s="39"/>
      <c r="B2" s="35" t="s">
        <v>380</v>
      </c>
      <c r="C2" s="35"/>
      <c r="D2" s="35"/>
      <c r="E2" s="35"/>
      <c r="F2" s="39"/>
      <c r="G2" s="39"/>
      <c r="H2" s="39"/>
      <c r="I2" s="39"/>
      <c r="J2" s="39"/>
      <c r="K2" s="40"/>
      <c r="L2" s="39"/>
      <c r="M2" s="39"/>
      <c r="N2" s="39"/>
      <c r="O2" s="39"/>
      <c r="P2" s="39"/>
      <c r="R2" s="41"/>
    </row>
    <row r="3" spans="1:18" s="1" customFormat="1" ht="15.75" customHeight="1">
      <c r="A3" s="39"/>
      <c r="B3" s="84" t="s">
        <v>375</v>
      </c>
      <c r="C3" s="84"/>
      <c r="D3" s="84"/>
      <c r="E3" s="84"/>
      <c r="F3" s="39"/>
      <c r="G3" s="39"/>
      <c r="H3" s="39"/>
      <c r="I3" s="39"/>
      <c r="J3" s="39"/>
      <c r="K3" s="40"/>
      <c r="L3" s="39"/>
      <c r="M3" s="39"/>
      <c r="N3" s="39"/>
      <c r="O3" s="39"/>
      <c r="P3" s="39"/>
      <c r="R3" s="41"/>
    </row>
    <row r="4" spans="1:18" s="1" customFormat="1" ht="15.5">
      <c r="A4" s="39"/>
      <c r="B4" s="83"/>
      <c r="C4" s="83"/>
      <c r="D4" s="83"/>
      <c r="E4" s="39"/>
      <c r="F4" s="39"/>
      <c r="G4" s="39"/>
      <c r="H4" s="39"/>
      <c r="I4" s="39"/>
      <c r="J4" s="39"/>
      <c r="K4" s="40"/>
      <c r="L4" s="39"/>
      <c r="M4" s="39"/>
      <c r="N4" s="39"/>
      <c r="O4" s="43"/>
      <c r="P4" s="39"/>
      <c r="R4" s="41"/>
    </row>
    <row r="5" spans="1:18" s="2" customFormat="1" ht="15.75" customHeight="1">
      <c r="A5" s="43"/>
      <c r="B5" s="42"/>
      <c r="C5" s="42"/>
      <c r="D5" s="42"/>
      <c r="E5" s="42"/>
      <c r="F5" s="43"/>
      <c r="G5" s="43"/>
      <c r="H5" s="43"/>
      <c r="I5" s="43"/>
      <c r="J5" s="43"/>
      <c r="K5" s="44"/>
      <c r="L5" s="43"/>
      <c r="M5" s="43"/>
      <c r="N5" s="43"/>
      <c r="P5" s="43"/>
      <c r="Q5" s="1"/>
      <c r="R5" s="43"/>
    </row>
    <row r="6" spans="1:18" ht="13">
      <c r="A6" s="36"/>
      <c r="B6" s="91" t="s">
        <v>296</v>
      </c>
      <c r="C6" s="92"/>
      <c r="D6" s="92"/>
      <c r="E6" s="92"/>
      <c r="F6" s="92"/>
      <c r="G6" s="92"/>
      <c r="H6" s="92"/>
      <c r="I6" s="92"/>
      <c r="J6" s="92"/>
      <c r="K6" s="93"/>
      <c r="L6" s="94" t="s">
        <v>9</v>
      </c>
      <c r="M6" s="93"/>
      <c r="N6" s="101" t="s">
        <v>353</v>
      </c>
      <c r="O6" s="85" t="s">
        <v>307</v>
      </c>
      <c r="P6" s="85" t="s">
        <v>365</v>
      </c>
      <c r="Q6" s="85" t="s">
        <v>383</v>
      </c>
      <c r="R6" s="85" t="s">
        <v>20</v>
      </c>
    </row>
    <row r="7" spans="1:18" ht="39" customHeight="1">
      <c r="A7" s="36"/>
      <c r="B7" s="47" t="s">
        <v>292</v>
      </c>
      <c r="C7" s="47" t="s">
        <v>291</v>
      </c>
      <c r="D7" s="47" t="s">
        <v>0</v>
      </c>
      <c r="E7" s="47" t="s">
        <v>338</v>
      </c>
      <c r="F7" s="47" t="s">
        <v>1</v>
      </c>
      <c r="G7" s="47" t="s">
        <v>2</v>
      </c>
      <c r="H7" s="47" t="s">
        <v>3</v>
      </c>
      <c r="I7" s="47" t="s">
        <v>245</v>
      </c>
      <c r="J7" s="47" t="s">
        <v>244</v>
      </c>
      <c r="K7" s="47" t="s">
        <v>18</v>
      </c>
      <c r="L7" s="47" t="s">
        <v>5</v>
      </c>
      <c r="M7" s="79" t="s">
        <v>6</v>
      </c>
      <c r="N7" s="102"/>
      <c r="O7" s="86"/>
      <c r="P7" s="86"/>
      <c r="Q7" s="86"/>
      <c r="R7" s="86"/>
    </row>
    <row r="8" spans="1:18" s="51" customFormat="1" ht="26">
      <c r="A8" s="52" t="s">
        <v>295</v>
      </c>
      <c r="B8" s="50" t="s">
        <v>366</v>
      </c>
      <c r="C8" s="50" t="s">
        <v>372</v>
      </c>
      <c r="D8" s="50" t="s">
        <v>298</v>
      </c>
      <c r="E8" s="50" t="s">
        <v>22</v>
      </c>
      <c r="F8" s="50" t="s">
        <v>299</v>
      </c>
      <c r="G8" s="50" t="s">
        <v>356</v>
      </c>
      <c r="H8" s="53" t="s">
        <v>360</v>
      </c>
      <c r="I8" s="53"/>
      <c r="J8" s="53"/>
      <c r="K8" s="50">
        <v>8</v>
      </c>
      <c r="L8" s="55">
        <v>100000</v>
      </c>
      <c r="M8" s="61">
        <f>0.25*L8</f>
        <v>25000</v>
      </c>
      <c r="N8" s="61">
        <f>SUM(L8:M8)</f>
        <v>125000</v>
      </c>
      <c r="O8" s="58"/>
      <c r="P8" s="50" t="s">
        <v>303</v>
      </c>
      <c r="Q8" s="50" t="s">
        <v>368</v>
      </c>
      <c r="R8" s="50"/>
    </row>
    <row r="9" spans="1:18" ht="13">
      <c r="A9" s="36"/>
      <c r="B9" s="3"/>
      <c r="C9" s="3"/>
      <c r="D9" s="3"/>
      <c r="E9" s="62"/>
      <c r="F9" s="50"/>
      <c r="G9" s="3"/>
      <c r="H9" s="3"/>
      <c r="I9" s="3"/>
      <c r="J9" s="3"/>
      <c r="K9" s="3"/>
      <c r="L9" s="3"/>
      <c r="M9" s="61">
        <f t="shared" ref="M9:M25" si="0">0.25*L9</f>
        <v>0</v>
      </c>
      <c r="N9" s="61">
        <f t="shared" ref="N9:N25" si="1">SUM(L9:M9)</f>
        <v>0</v>
      </c>
      <c r="O9" s="3"/>
      <c r="P9" s="3"/>
      <c r="Q9" s="3"/>
      <c r="R9" s="3"/>
    </row>
    <row r="10" spans="1:18" ht="13">
      <c r="A10" s="36"/>
      <c r="B10" s="3"/>
      <c r="C10" s="3"/>
      <c r="D10" s="3"/>
      <c r="E10" s="3"/>
      <c r="F10" s="50"/>
      <c r="G10" s="3"/>
      <c r="H10" s="3"/>
      <c r="I10" s="3"/>
      <c r="J10" s="3"/>
      <c r="K10" s="3"/>
      <c r="L10" s="3"/>
      <c r="M10" s="61">
        <f t="shared" si="0"/>
        <v>0</v>
      </c>
      <c r="N10" s="61">
        <f t="shared" si="1"/>
        <v>0</v>
      </c>
      <c r="O10" s="3"/>
      <c r="P10" s="3"/>
      <c r="Q10" s="3"/>
      <c r="R10" s="3"/>
    </row>
    <row r="11" spans="1:18" ht="13">
      <c r="A11" s="36"/>
      <c r="B11" s="3"/>
      <c r="C11" s="3"/>
      <c r="D11" s="3"/>
      <c r="E11" s="3"/>
      <c r="F11" s="50"/>
      <c r="G11" s="3"/>
      <c r="H11" s="3"/>
      <c r="I11" s="3"/>
      <c r="J11" s="3"/>
      <c r="K11" s="3"/>
      <c r="L11" s="3"/>
      <c r="M11" s="61">
        <f t="shared" si="0"/>
        <v>0</v>
      </c>
      <c r="N11" s="61">
        <f t="shared" si="1"/>
        <v>0</v>
      </c>
      <c r="O11" s="3"/>
      <c r="P11" s="3"/>
      <c r="Q11" s="3"/>
      <c r="R11" s="3"/>
    </row>
    <row r="12" spans="1:18" ht="13">
      <c r="A12" s="36"/>
      <c r="B12" s="3"/>
      <c r="C12" s="3"/>
      <c r="D12" s="3"/>
      <c r="E12" s="3"/>
      <c r="F12" s="50"/>
      <c r="G12" s="3"/>
      <c r="H12" s="3"/>
      <c r="I12" s="3"/>
      <c r="J12" s="3"/>
      <c r="K12" s="3"/>
      <c r="L12" s="3"/>
      <c r="M12" s="61">
        <f t="shared" si="0"/>
        <v>0</v>
      </c>
      <c r="N12" s="61">
        <f t="shared" si="1"/>
        <v>0</v>
      </c>
      <c r="O12" s="3"/>
      <c r="P12" s="3"/>
      <c r="Q12" s="3"/>
      <c r="R12" s="3"/>
    </row>
    <row r="13" spans="1:18" ht="13">
      <c r="A13" s="36"/>
      <c r="B13" s="3"/>
      <c r="C13" s="3"/>
      <c r="D13" s="3"/>
      <c r="E13" s="3"/>
      <c r="F13" s="50"/>
      <c r="G13" s="3"/>
      <c r="H13" s="3"/>
      <c r="I13" s="3"/>
      <c r="J13" s="3"/>
      <c r="K13" s="3"/>
      <c r="L13" s="3"/>
      <c r="M13" s="61">
        <f t="shared" si="0"/>
        <v>0</v>
      </c>
      <c r="N13" s="61">
        <f t="shared" si="1"/>
        <v>0</v>
      </c>
      <c r="O13" s="3"/>
      <c r="P13" s="3"/>
      <c r="Q13" s="3"/>
      <c r="R13" s="3"/>
    </row>
    <row r="14" spans="1:18" ht="13">
      <c r="A14" s="36"/>
      <c r="B14" s="3"/>
      <c r="C14" s="3"/>
      <c r="D14" s="3"/>
      <c r="E14" s="3"/>
      <c r="F14" s="50"/>
      <c r="G14" s="3"/>
      <c r="H14" s="3"/>
      <c r="I14" s="3"/>
      <c r="J14" s="3"/>
      <c r="K14" s="3"/>
      <c r="L14" s="3"/>
      <c r="M14" s="61">
        <f t="shared" si="0"/>
        <v>0</v>
      </c>
      <c r="N14" s="61">
        <f t="shared" si="1"/>
        <v>0</v>
      </c>
      <c r="O14" s="3"/>
      <c r="P14" s="3"/>
      <c r="Q14" s="3"/>
      <c r="R14" s="3"/>
    </row>
    <row r="15" spans="1:18" ht="13">
      <c r="A15" s="36"/>
      <c r="B15" s="3"/>
      <c r="C15" s="3"/>
      <c r="D15" s="3"/>
      <c r="E15" s="50"/>
      <c r="F15" s="50"/>
      <c r="G15" s="3"/>
      <c r="H15" s="3"/>
      <c r="I15" s="3"/>
      <c r="J15" s="3"/>
      <c r="K15" s="3"/>
      <c r="L15" s="3"/>
      <c r="M15" s="61">
        <f t="shared" si="0"/>
        <v>0</v>
      </c>
      <c r="N15" s="61">
        <f t="shared" si="1"/>
        <v>0</v>
      </c>
      <c r="O15" s="3"/>
      <c r="P15" s="3"/>
      <c r="Q15" s="3"/>
      <c r="R15" s="3"/>
    </row>
    <row r="16" spans="1:18" ht="13" customHeight="1">
      <c r="A16" s="36"/>
      <c r="B16" s="3"/>
      <c r="C16" s="3"/>
      <c r="D16" s="3"/>
      <c r="E16" s="50"/>
      <c r="F16" s="50"/>
      <c r="G16" s="3"/>
      <c r="H16" s="3"/>
      <c r="I16" s="3"/>
      <c r="J16" s="3"/>
      <c r="K16" s="3"/>
      <c r="L16" s="3"/>
      <c r="M16" s="61">
        <f t="shared" si="0"/>
        <v>0</v>
      </c>
      <c r="N16" s="61">
        <f t="shared" si="1"/>
        <v>0</v>
      </c>
      <c r="O16" s="3"/>
      <c r="P16" s="3"/>
      <c r="Q16" s="3"/>
      <c r="R16" s="3"/>
    </row>
    <row r="17" spans="1:18" ht="13">
      <c r="A17" s="36"/>
      <c r="B17" s="3"/>
      <c r="C17" s="3"/>
      <c r="D17" s="3"/>
      <c r="E17" s="50"/>
      <c r="F17" s="50"/>
      <c r="G17" s="3"/>
      <c r="H17" s="3"/>
      <c r="I17" s="3"/>
      <c r="J17" s="3"/>
      <c r="K17" s="3"/>
      <c r="L17" s="3"/>
      <c r="M17" s="61">
        <f t="shared" si="0"/>
        <v>0</v>
      </c>
      <c r="N17" s="61">
        <f t="shared" si="1"/>
        <v>0</v>
      </c>
      <c r="O17" s="3"/>
      <c r="P17" s="3"/>
      <c r="Q17" s="3"/>
      <c r="R17" s="3"/>
    </row>
    <row r="18" spans="1:18" ht="13">
      <c r="A18" s="36"/>
      <c r="B18" s="3"/>
      <c r="C18" s="3"/>
      <c r="D18" s="3"/>
      <c r="E18" s="50"/>
      <c r="F18" s="50"/>
      <c r="G18" s="3"/>
      <c r="H18" s="3"/>
      <c r="I18" s="3"/>
      <c r="J18" s="3"/>
      <c r="K18" s="3"/>
      <c r="L18" s="3"/>
      <c r="M18" s="61">
        <f t="shared" si="0"/>
        <v>0</v>
      </c>
      <c r="N18" s="61">
        <f t="shared" si="1"/>
        <v>0</v>
      </c>
      <c r="O18" s="3"/>
      <c r="P18" s="3"/>
      <c r="Q18" s="3"/>
      <c r="R18" s="3"/>
    </row>
    <row r="19" spans="1:18" ht="13">
      <c r="A19" s="36"/>
      <c r="B19" s="3"/>
      <c r="C19" s="3"/>
      <c r="D19" s="3"/>
      <c r="E19" s="50"/>
      <c r="F19" s="50"/>
      <c r="G19" s="3"/>
      <c r="H19" s="3"/>
      <c r="I19" s="3"/>
      <c r="J19" s="3"/>
      <c r="K19" s="3"/>
      <c r="L19" s="3"/>
      <c r="M19" s="61">
        <f t="shared" si="0"/>
        <v>0</v>
      </c>
      <c r="N19" s="61">
        <f t="shared" si="1"/>
        <v>0</v>
      </c>
      <c r="O19" s="3"/>
      <c r="P19" s="3"/>
      <c r="Q19" s="3"/>
      <c r="R19" s="3"/>
    </row>
    <row r="20" spans="1:18" ht="13">
      <c r="A20" s="36"/>
      <c r="B20" s="3"/>
      <c r="C20" s="3"/>
      <c r="D20" s="3"/>
      <c r="E20" s="50"/>
      <c r="F20" s="50"/>
      <c r="G20" s="3"/>
      <c r="H20" s="3"/>
      <c r="I20" s="3"/>
      <c r="J20" s="3"/>
      <c r="K20" s="3"/>
      <c r="L20" s="3"/>
      <c r="M20" s="61">
        <f t="shared" si="0"/>
        <v>0</v>
      </c>
      <c r="N20" s="61">
        <f t="shared" si="1"/>
        <v>0</v>
      </c>
      <c r="O20" s="3"/>
      <c r="P20" s="3"/>
      <c r="Q20" s="3"/>
      <c r="R20" s="3"/>
    </row>
    <row r="21" spans="1:18" ht="13">
      <c r="A21" s="36"/>
      <c r="B21" s="3"/>
      <c r="C21" s="3"/>
      <c r="D21" s="3"/>
      <c r="E21" s="50"/>
      <c r="F21" s="50"/>
      <c r="G21" s="3"/>
      <c r="H21" s="3"/>
      <c r="I21" s="3"/>
      <c r="J21" s="3"/>
      <c r="K21" s="3"/>
      <c r="L21" s="3"/>
      <c r="M21" s="61">
        <f t="shared" si="0"/>
        <v>0</v>
      </c>
      <c r="N21" s="61">
        <f t="shared" si="1"/>
        <v>0</v>
      </c>
      <c r="O21" s="3"/>
      <c r="P21" s="3"/>
      <c r="Q21" s="3"/>
      <c r="R21" s="3"/>
    </row>
    <row r="22" spans="1:18" ht="13">
      <c r="A22" s="36"/>
      <c r="B22" s="3"/>
      <c r="C22" s="3"/>
      <c r="D22" s="3"/>
      <c r="E22" s="50"/>
      <c r="F22" s="50"/>
      <c r="G22" s="3"/>
      <c r="H22" s="3"/>
      <c r="I22" s="3"/>
      <c r="J22" s="3"/>
      <c r="K22" s="3"/>
      <c r="L22" s="3"/>
      <c r="M22" s="61">
        <f t="shared" si="0"/>
        <v>0</v>
      </c>
      <c r="N22" s="61">
        <f t="shared" si="1"/>
        <v>0</v>
      </c>
      <c r="O22" s="3"/>
      <c r="P22" s="3"/>
      <c r="Q22" s="3"/>
      <c r="R22" s="3"/>
    </row>
    <row r="23" spans="1:18" ht="13">
      <c r="A23" s="36"/>
      <c r="B23" s="3"/>
      <c r="C23" s="3"/>
      <c r="D23" s="3"/>
      <c r="E23" s="50"/>
      <c r="F23" s="50"/>
      <c r="G23" s="3"/>
      <c r="H23" s="3"/>
      <c r="I23" s="3"/>
      <c r="J23" s="3"/>
      <c r="K23" s="3"/>
      <c r="L23" s="3"/>
      <c r="M23" s="61">
        <f t="shared" si="0"/>
        <v>0</v>
      </c>
      <c r="N23" s="61">
        <f t="shared" si="1"/>
        <v>0</v>
      </c>
      <c r="O23" s="3"/>
      <c r="P23" s="3"/>
      <c r="Q23" s="3"/>
      <c r="R23" s="3"/>
    </row>
    <row r="24" spans="1:18" ht="13">
      <c r="A24" s="36"/>
      <c r="B24" s="3"/>
      <c r="C24" s="3"/>
      <c r="D24" s="3"/>
      <c r="E24" s="50"/>
      <c r="F24" s="50"/>
      <c r="G24" s="3"/>
      <c r="H24" s="3"/>
      <c r="I24" s="3"/>
      <c r="J24" s="3"/>
      <c r="K24" s="3"/>
      <c r="L24" s="3"/>
      <c r="M24" s="61">
        <f t="shared" si="0"/>
        <v>0</v>
      </c>
      <c r="N24" s="61">
        <f t="shared" si="1"/>
        <v>0</v>
      </c>
      <c r="O24" s="3"/>
      <c r="P24" s="3"/>
      <c r="Q24" s="3"/>
      <c r="R24" s="3"/>
    </row>
    <row r="25" spans="1:18" ht="13">
      <c r="A25" s="36"/>
      <c r="B25" s="3"/>
      <c r="C25" s="3"/>
      <c r="D25" s="3"/>
      <c r="E25" s="50"/>
      <c r="F25" s="50"/>
      <c r="G25" s="3"/>
      <c r="H25" s="3"/>
      <c r="I25" s="3"/>
      <c r="J25" s="3"/>
      <c r="K25" s="3"/>
      <c r="L25" s="3"/>
      <c r="M25" s="61">
        <f t="shared" si="0"/>
        <v>0</v>
      </c>
      <c r="N25" s="61">
        <f t="shared" si="1"/>
        <v>0</v>
      </c>
      <c r="O25" s="3"/>
      <c r="P25" s="3"/>
      <c r="Q25" s="3"/>
      <c r="R25" s="3"/>
    </row>
  </sheetData>
  <dataConsolidate/>
  <mergeCells count="9">
    <mergeCell ref="B3:E3"/>
    <mergeCell ref="Q6:Q7"/>
    <mergeCell ref="R6:R7"/>
    <mergeCell ref="N6:N7"/>
    <mergeCell ref="O6:O7"/>
    <mergeCell ref="P6:P7"/>
    <mergeCell ref="B4:D4"/>
    <mergeCell ref="L6:M6"/>
    <mergeCell ref="B6:K6"/>
  </mergeCells>
  <pageMargins left="0.7" right="0.7" top="0.75" bottom="0.75" header="0.3" footer="0.3"/>
  <pageSetup scale="56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DCE185F-35AC-45EB-BB91-C572CAC21A4D}">
          <x14:formula1>
            <xm:f>'Data Lists'!$B$2:$B$6</xm:f>
          </x14:formula1>
          <xm:sqref>C8:C25</xm:sqref>
        </x14:dataValidation>
        <x14:dataValidation type="list" allowBlank="1" showInputMessage="1" showErrorMessage="1" xr:uid="{8F0FC871-4C45-4544-842F-D25E5887909F}">
          <x14:formula1>
            <xm:f>'Data Lists'!$H$2:$H$4</xm:f>
          </x14:formula1>
          <xm:sqref>E8:E25</xm:sqref>
        </x14:dataValidation>
        <x14:dataValidation type="list" allowBlank="1" showInputMessage="1" showErrorMessage="1" xr:uid="{786FB660-BD5C-481E-A183-4FE96BC97E07}">
          <x14:formula1>
            <xm:f>'Data Lists'!$G$2:$G$25</xm:f>
          </x14:formula1>
          <xm:sqref>D8:D25</xm:sqref>
        </x14:dataValidation>
        <x14:dataValidation type="list" errorStyle="warning" allowBlank="1" showInputMessage="1" showErrorMessage="1" errorTitle="Invalid Ranking" error="Please select a number from the dropdown menu." xr:uid="{A5A365A3-F54C-423C-960C-E8A9AEA5F11C}">
          <x14:formula1>
            <xm:f>'Data Lists'!$A$2:$A$5</xm:f>
          </x14:formula1>
          <xm:sqref>B8:B25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9824-48BF-4EC1-B0F7-8903B77EA104}">
  <dimension ref="A1:G21"/>
  <sheetViews>
    <sheetView tabSelected="1" workbookViewId="0">
      <selection activeCell="B2" sqref="B2:B20"/>
    </sheetView>
  </sheetViews>
  <sheetFormatPr defaultRowHeight="12.5"/>
  <cols>
    <col min="1" max="1" width="14.453125" bestFit="1" customWidth="1"/>
    <col min="2" max="2" width="14" bestFit="1" customWidth="1"/>
    <col min="3" max="6" width="11.7265625" bestFit="1" customWidth="1"/>
  </cols>
  <sheetData>
    <row r="1" spans="1:7">
      <c r="A1" t="s">
        <v>0</v>
      </c>
      <c r="B1" s="48" t="s">
        <v>370</v>
      </c>
      <c r="C1" s="49" t="s">
        <v>371</v>
      </c>
      <c r="D1" s="48" t="s">
        <v>372</v>
      </c>
      <c r="E1" s="49" t="s">
        <v>373</v>
      </c>
      <c r="F1" s="48" t="s">
        <v>374</v>
      </c>
      <c r="G1" s="60" t="s">
        <v>20</v>
      </c>
    </row>
    <row r="2" spans="1:7">
      <c r="A2" t="s">
        <v>315</v>
      </c>
      <c r="B2" s="59">
        <v>7663197.0818361128</v>
      </c>
      <c r="C2" s="59">
        <v>7816461.0234728344</v>
      </c>
      <c r="D2" s="59">
        <v>7972790.2439422915</v>
      </c>
      <c r="E2" s="59">
        <v>8132246.0488211364</v>
      </c>
      <c r="F2" s="59">
        <v>8294890.9697975591</v>
      </c>
    </row>
    <row r="3" spans="1:7">
      <c r="A3" t="s">
        <v>317</v>
      </c>
      <c r="B3" s="59">
        <v>1993959.6799159092</v>
      </c>
      <c r="C3" s="59">
        <v>2033838.8735142271</v>
      </c>
      <c r="D3" s="59">
        <v>2074515.6509845119</v>
      </c>
      <c r="E3" s="59">
        <v>2116005.9640042018</v>
      </c>
      <c r="F3" s="59">
        <v>2158326.0832842863</v>
      </c>
    </row>
    <row r="4" spans="1:7">
      <c r="A4" t="s">
        <v>330</v>
      </c>
      <c r="B4" s="59">
        <v>1548736.7076575821</v>
      </c>
      <c r="C4" s="59">
        <v>1579711.4418107336</v>
      </c>
      <c r="D4" s="59">
        <v>1611305.6706469485</v>
      </c>
      <c r="E4" s="59">
        <v>1643531.7840598875</v>
      </c>
      <c r="F4" s="59">
        <v>1676402.4197410853</v>
      </c>
    </row>
    <row r="5" spans="1:7">
      <c r="A5" t="s">
        <v>335</v>
      </c>
      <c r="B5" s="59">
        <v>486337.60000000003</v>
      </c>
      <c r="C5" s="59">
        <v>496064.35200000007</v>
      </c>
      <c r="D5" s="59">
        <v>505985.6390400001</v>
      </c>
      <c r="E5" s="59">
        <v>516105.3518208001</v>
      </c>
      <c r="F5" s="59">
        <v>526427.45885721617</v>
      </c>
    </row>
    <row r="6" spans="1:7">
      <c r="A6" t="s">
        <v>319</v>
      </c>
      <c r="B6" s="59">
        <v>338521.34964484739</v>
      </c>
      <c r="C6" s="59">
        <v>345291.77663774433</v>
      </c>
      <c r="D6" s="59">
        <v>352197.61217049923</v>
      </c>
      <c r="E6" s="59">
        <v>359241.56441390922</v>
      </c>
      <c r="F6" s="59">
        <v>366426.39570218738</v>
      </c>
    </row>
    <row r="7" spans="1:7">
      <c r="A7" t="s">
        <v>329</v>
      </c>
      <c r="B7" s="59">
        <v>677850.89721737185</v>
      </c>
      <c r="C7" s="59">
        <v>691407.91516171931</v>
      </c>
      <c r="D7" s="59">
        <v>705236.07346495369</v>
      </c>
      <c r="E7" s="59">
        <v>719340.79493425274</v>
      </c>
      <c r="F7" s="59">
        <v>733727.61083293776</v>
      </c>
    </row>
    <row r="8" spans="1:7">
      <c r="A8" t="s">
        <v>320</v>
      </c>
      <c r="B8" s="59">
        <v>1078067.3831235776</v>
      </c>
      <c r="C8" s="59">
        <v>1099628.730786049</v>
      </c>
      <c r="D8" s="59">
        <v>1121621.3054017699</v>
      </c>
      <c r="E8" s="59">
        <v>1144053.7315098052</v>
      </c>
      <c r="F8" s="59">
        <v>1166934.8061400014</v>
      </c>
    </row>
    <row r="9" spans="1:7">
      <c r="A9" t="s">
        <v>339</v>
      </c>
      <c r="B9" s="59">
        <v>578394.6792391038</v>
      </c>
      <c r="C9" s="59">
        <v>589962.57282388594</v>
      </c>
      <c r="D9" s="59">
        <v>601761.82428036362</v>
      </c>
      <c r="E9" s="59">
        <v>613797.06076597085</v>
      </c>
      <c r="F9" s="59">
        <v>626073.00198129029</v>
      </c>
    </row>
    <row r="10" spans="1:7">
      <c r="A10" t="s">
        <v>337</v>
      </c>
      <c r="B10" s="59">
        <v>103795.11920268666</v>
      </c>
      <c r="C10" s="59">
        <v>105871.02158674039</v>
      </c>
      <c r="D10" s="59">
        <v>107988.44201847518</v>
      </c>
      <c r="E10" s="59">
        <v>110148.2108588447</v>
      </c>
      <c r="F10" s="59">
        <v>112351.17507602158</v>
      </c>
    </row>
    <row r="11" spans="1:7">
      <c r="A11" t="s">
        <v>321</v>
      </c>
      <c r="B11" s="59">
        <v>5422676.4990224345</v>
      </c>
      <c r="C11" s="59">
        <v>5531130.0290028825</v>
      </c>
      <c r="D11" s="59">
        <v>5641752.6295829406</v>
      </c>
      <c r="E11" s="59">
        <v>5754587.6821745988</v>
      </c>
      <c r="F11" s="59">
        <v>5869679.4358180901</v>
      </c>
    </row>
    <row r="12" spans="1:7">
      <c r="A12" t="s">
        <v>322</v>
      </c>
      <c r="B12" s="59">
        <v>3867651.9930419615</v>
      </c>
      <c r="C12" s="59">
        <v>3945005.0329028005</v>
      </c>
      <c r="D12" s="59">
        <v>4023905.1335608568</v>
      </c>
      <c r="E12" s="59">
        <v>4104383.2362320735</v>
      </c>
      <c r="F12" s="59">
        <v>4186470.9009567145</v>
      </c>
    </row>
    <row r="13" spans="1:7">
      <c r="A13" t="s">
        <v>327</v>
      </c>
      <c r="B13" s="59">
        <v>6503136.0000000009</v>
      </c>
      <c r="C13" s="59">
        <v>6633198.7199999997</v>
      </c>
      <c r="D13" s="59">
        <v>6765862.6944000004</v>
      </c>
      <c r="E13" s="59">
        <v>6901179.9482880002</v>
      </c>
      <c r="F13" s="59">
        <v>7039203.5472537605</v>
      </c>
    </row>
    <row r="14" spans="1:7">
      <c r="A14" t="s">
        <v>334</v>
      </c>
      <c r="B14" s="59">
        <v>574435.8207608962</v>
      </c>
      <c r="C14" s="59">
        <v>585924.53717611416</v>
      </c>
      <c r="D14" s="59">
        <v>597643.02791963646</v>
      </c>
      <c r="E14" s="59">
        <v>609595.88847802917</v>
      </c>
      <c r="F14" s="59">
        <v>621787.80624758976</v>
      </c>
    </row>
    <row r="15" spans="1:7">
      <c r="A15" t="s">
        <v>331</v>
      </c>
      <c r="B15" s="59">
        <v>432620.87464309472</v>
      </c>
      <c r="C15" s="59">
        <v>441273.29213595658</v>
      </c>
      <c r="D15" s="59">
        <v>450098.75797867571</v>
      </c>
      <c r="E15" s="59">
        <v>459100.7331382492</v>
      </c>
      <c r="F15" s="59">
        <v>468282.74780101416</v>
      </c>
    </row>
    <row r="16" spans="1:7">
      <c r="A16" t="s">
        <v>332</v>
      </c>
      <c r="B16" s="59">
        <v>621798.40615421871</v>
      </c>
      <c r="C16" s="59">
        <v>634234.37427730311</v>
      </c>
      <c r="D16" s="59">
        <v>646919.0617628491</v>
      </c>
      <c r="E16" s="59">
        <v>659857.44299810601</v>
      </c>
      <c r="F16" s="59">
        <v>673054.59185806813</v>
      </c>
    </row>
    <row r="17" spans="1:7">
      <c r="A17" t="s">
        <v>328</v>
      </c>
      <c r="B17" s="59">
        <v>983335.61846168945</v>
      </c>
      <c r="C17" s="59">
        <v>1003002.3308309234</v>
      </c>
      <c r="D17" s="59">
        <v>1023062.3774475417</v>
      </c>
      <c r="E17" s="59">
        <v>1043523.6249964928</v>
      </c>
      <c r="F17" s="59">
        <v>1064394.0974964225</v>
      </c>
    </row>
    <row r="18" spans="1:7">
      <c r="A18" t="s">
        <v>324</v>
      </c>
      <c r="B18" s="59">
        <v>303514.67428331386</v>
      </c>
      <c r="C18" s="59">
        <v>309584.96776898013</v>
      </c>
      <c r="D18" s="59">
        <v>315776.66712435975</v>
      </c>
      <c r="E18" s="59">
        <v>322092.20046684693</v>
      </c>
      <c r="F18" s="59">
        <v>328534.04447618383</v>
      </c>
    </row>
    <row r="19" spans="1:7">
      <c r="A19" t="s">
        <v>340</v>
      </c>
      <c r="B19" s="59">
        <v>333486.60000000003</v>
      </c>
      <c r="C19" s="59">
        <v>340156.33199999999</v>
      </c>
      <c r="D19" s="59">
        <v>346959.45864000003</v>
      </c>
      <c r="E19" s="59">
        <v>353898.64781280002</v>
      </c>
      <c r="F19" s="59">
        <v>360976.62076905603</v>
      </c>
    </row>
    <row r="20" spans="1:7">
      <c r="A20" t="s">
        <v>341</v>
      </c>
      <c r="B20" s="59">
        <v>385549.61579520378</v>
      </c>
      <c r="C20" s="59">
        <v>393260.60811110784</v>
      </c>
      <c r="D20" s="59">
        <v>401125.82027333003</v>
      </c>
      <c r="E20" s="59">
        <v>409148.33667879656</v>
      </c>
      <c r="F20" s="59">
        <v>417331.30341237248</v>
      </c>
    </row>
    <row r="21" spans="1:7">
      <c r="A21" t="s">
        <v>298</v>
      </c>
      <c r="B21" s="59">
        <v>100000</v>
      </c>
      <c r="G21" t="s">
        <v>342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2AF0-3018-4C33-B282-EA267E9167CB}">
  <sheetPr>
    <tabColor rgb="FFC00000"/>
  </sheetPr>
  <dimension ref="A1:H43"/>
  <sheetViews>
    <sheetView zoomScale="82" workbookViewId="0">
      <selection activeCell="I49" sqref="I49"/>
    </sheetView>
  </sheetViews>
  <sheetFormatPr defaultRowHeight="12.5"/>
  <cols>
    <col min="2" max="2" width="20.1796875" bestFit="1" customWidth="1"/>
    <col min="3" max="3" width="28.26953125" bestFit="1" customWidth="1"/>
    <col min="4" max="4" width="30.7265625" customWidth="1"/>
    <col min="5" max="5" width="20.7265625" bestFit="1" customWidth="1"/>
    <col min="6" max="6" width="10.81640625" bestFit="1" customWidth="1"/>
    <col min="7" max="7" width="14.453125" bestFit="1" customWidth="1"/>
  </cols>
  <sheetData>
    <row r="1" spans="1:8" ht="39">
      <c r="A1" s="33" t="s">
        <v>292</v>
      </c>
      <c r="B1" s="77" t="s">
        <v>291</v>
      </c>
      <c r="C1" s="33" t="s">
        <v>255</v>
      </c>
      <c r="D1" s="33" t="s">
        <v>294</v>
      </c>
      <c r="E1" s="33" t="s">
        <v>309</v>
      </c>
      <c r="F1" s="33" t="s">
        <v>1</v>
      </c>
      <c r="G1" s="33" t="s">
        <v>0</v>
      </c>
      <c r="H1" s="33" t="s">
        <v>354</v>
      </c>
    </row>
    <row r="2" spans="1:8">
      <c r="A2" t="s">
        <v>369</v>
      </c>
      <c r="B2" s="48" t="s">
        <v>370</v>
      </c>
      <c r="C2" s="34" t="s">
        <v>248</v>
      </c>
      <c r="D2" t="s">
        <v>261</v>
      </c>
      <c r="E2" t="s">
        <v>304</v>
      </c>
      <c r="F2" t="s">
        <v>312</v>
      </c>
      <c r="G2" t="s">
        <v>315</v>
      </c>
      <c r="H2" s="34" t="s">
        <v>22</v>
      </c>
    </row>
    <row r="3" spans="1:8">
      <c r="A3" s="34" t="s">
        <v>297</v>
      </c>
      <c r="B3" s="49" t="s">
        <v>371</v>
      </c>
      <c r="C3" s="34" t="s">
        <v>249</v>
      </c>
      <c r="D3" t="s">
        <v>262</v>
      </c>
      <c r="E3" t="s">
        <v>310</v>
      </c>
      <c r="F3" t="s">
        <v>313</v>
      </c>
      <c r="G3" t="s">
        <v>316</v>
      </c>
      <c r="H3" s="34" t="s">
        <v>355</v>
      </c>
    </row>
    <row r="4" spans="1:8">
      <c r="A4" s="34" t="s">
        <v>367</v>
      </c>
      <c r="B4" s="48" t="s">
        <v>372</v>
      </c>
      <c r="C4" s="34" t="s">
        <v>250</v>
      </c>
      <c r="D4" t="s">
        <v>263</v>
      </c>
      <c r="E4" t="s">
        <v>311</v>
      </c>
      <c r="F4" t="s">
        <v>314</v>
      </c>
      <c r="G4" t="s">
        <v>317</v>
      </c>
      <c r="H4" s="34" t="s">
        <v>163</v>
      </c>
    </row>
    <row r="5" spans="1:8">
      <c r="A5" s="34" t="s">
        <v>366</v>
      </c>
      <c r="B5" s="49" t="s">
        <v>373</v>
      </c>
      <c r="C5" s="34" t="s">
        <v>83</v>
      </c>
      <c r="D5" t="s">
        <v>264</v>
      </c>
      <c r="G5" t="s">
        <v>318</v>
      </c>
    </row>
    <row r="6" spans="1:8">
      <c r="B6" s="48" t="s">
        <v>374</v>
      </c>
      <c r="C6" s="34" t="s">
        <v>251</v>
      </c>
      <c r="D6" s="34" t="s">
        <v>364</v>
      </c>
      <c r="G6" t="s">
        <v>330</v>
      </c>
    </row>
    <row r="7" spans="1:8">
      <c r="B7" s="49"/>
      <c r="C7" s="34" t="s">
        <v>252</v>
      </c>
      <c r="D7" t="s">
        <v>265</v>
      </c>
      <c r="G7" t="s">
        <v>328</v>
      </c>
    </row>
    <row r="8" spans="1:8">
      <c r="B8" s="48"/>
      <c r="C8" s="34" t="s">
        <v>253</v>
      </c>
      <c r="D8" t="s">
        <v>266</v>
      </c>
      <c r="G8" t="s">
        <v>335</v>
      </c>
    </row>
    <row r="9" spans="1:8">
      <c r="B9" s="49"/>
      <c r="C9" s="34" t="s">
        <v>103</v>
      </c>
      <c r="D9" t="s">
        <v>267</v>
      </c>
      <c r="G9" t="s">
        <v>319</v>
      </c>
    </row>
    <row r="10" spans="1:8">
      <c r="B10" s="48"/>
      <c r="C10" s="34" t="s">
        <v>254</v>
      </c>
      <c r="D10" t="s">
        <v>268</v>
      </c>
      <c r="G10" t="s">
        <v>329</v>
      </c>
    </row>
    <row r="11" spans="1:8">
      <c r="B11" s="49"/>
      <c r="C11" s="34" t="s">
        <v>256</v>
      </c>
      <c r="D11" t="s">
        <v>269</v>
      </c>
      <c r="G11" t="s">
        <v>320</v>
      </c>
    </row>
    <row r="12" spans="1:8">
      <c r="B12" s="48"/>
      <c r="C12" s="34" t="s">
        <v>257</v>
      </c>
      <c r="D12" t="s">
        <v>270</v>
      </c>
      <c r="G12" t="s">
        <v>298</v>
      </c>
    </row>
    <row r="13" spans="1:8">
      <c r="B13" s="49"/>
      <c r="C13" s="34" t="s">
        <v>258</v>
      </c>
      <c r="D13" t="s">
        <v>271</v>
      </c>
      <c r="G13" t="s">
        <v>333</v>
      </c>
    </row>
    <row r="14" spans="1:8">
      <c r="B14" s="48"/>
      <c r="C14" s="34" t="s">
        <v>259</v>
      </c>
      <c r="D14" t="s">
        <v>272</v>
      </c>
      <c r="G14" t="s">
        <v>337</v>
      </c>
    </row>
    <row r="15" spans="1:8">
      <c r="B15" s="49"/>
      <c r="C15" s="34" t="s">
        <v>260</v>
      </c>
      <c r="D15" t="s">
        <v>273</v>
      </c>
      <c r="G15" t="s">
        <v>322</v>
      </c>
    </row>
    <row r="16" spans="1:8">
      <c r="B16" s="48"/>
      <c r="D16" t="s">
        <v>274</v>
      </c>
      <c r="G16" t="s">
        <v>331</v>
      </c>
    </row>
    <row r="17" spans="2:7">
      <c r="B17" s="49"/>
      <c r="D17" t="s">
        <v>275</v>
      </c>
      <c r="G17" t="s">
        <v>321</v>
      </c>
    </row>
    <row r="18" spans="2:7">
      <c r="B18" s="48"/>
      <c r="D18" t="s">
        <v>276</v>
      </c>
      <c r="G18" t="s">
        <v>323</v>
      </c>
    </row>
    <row r="19" spans="2:7">
      <c r="B19" s="49"/>
      <c r="D19" t="s">
        <v>277</v>
      </c>
      <c r="G19" t="s">
        <v>334</v>
      </c>
    </row>
    <row r="20" spans="2:7">
      <c r="B20" s="48"/>
      <c r="D20" t="s">
        <v>278</v>
      </c>
      <c r="G20" t="s">
        <v>332</v>
      </c>
    </row>
    <row r="21" spans="2:7">
      <c r="B21" s="49"/>
      <c r="D21" t="s">
        <v>279</v>
      </c>
      <c r="G21" t="s">
        <v>324</v>
      </c>
    </row>
    <row r="22" spans="2:7">
      <c r="B22" s="48"/>
      <c r="D22" t="s">
        <v>280</v>
      </c>
      <c r="G22" t="s">
        <v>336</v>
      </c>
    </row>
    <row r="23" spans="2:7">
      <c r="B23" s="49"/>
      <c r="D23" t="s">
        <v>281</v>
      </c>
      <c r="E23" s="34"/>
      <c r="G23" t="s">
        <v>327</v>
      </c>
    </row>
    <row r="24" spans="2:7">
      <c r="B24" s="48"/>
      <c r="D24" t="s">
        <v>282</v>
      </c>
      <c r="E24" s="34"/>
      <c r="G24" t="s">
        <v>326</v>
      </c>
    </row>
    <row r="25" spans="2:7">
      <c r="B25" s="49"/>
      <c r="D25" t="s">
        <v>283</v>
      </c>
      <c r="E25" s="34"/>
      <c r="G25" t="s">
        <v>325</v>
      </c>
    </row>
    <row r="26" spans="2:7">
      <c r="B26" s="48"/>
      <c r="D26" t="s">
        <v>284</v>
      </c>
      <c r="E26" s="34"/>
    </row>
    <row r="27" spans="2:7">
      <c r="B27" s="49"/>
      <c r="D27" t="s">
        <v>285</v>
      </c>
    </row>
    <row r="28" spans="2:7">
      <c r="B28" s="48"/>
      <c r="D28" t="s">
        <v>286</v>
      </c>
    </row>
    <row r="29" spans="2:7">
      <c r="B29" s="49"/>
      <c r="D29" t="s">
        <v>287</v>
      </c>
    </row>
    <row r="30" spans="2:7">
      <c r="B30" s="48"/>
      <c r="D30" t="s">
        <v>288</v>
      </c>
    </row>
    <row r="31" spans="2:7">
      <c r="B31" s="49"/>
      <c r="D31" t="s">
        <v>289</v>
      </c>
    </row>
    <row r="32" spans="2:7">
      <c r="B32" s="48"/>
      <c r="D32" t="s">
        <v>290</v>
      </c>
    </row>
    <row r="33" spans="2:4">
      <c r="B33" s="49"/>
      <c r="D33" s="34" t="s">
        <v>163</v>
      </c>
    </row>
    <row r="34" spans="2:4">
      <c r="B34" s="48"/>
      <c r="D34" t="s">
        <v>251</v>
      </c>
    </row>
    <row r="35" spans="2:4">
      <c r="B35" s="49"/>
      <c r="D35" t="s">
        <v>252</v>
      </c>
    </row>
    <row r="36" spans="2:4">
      <c r="B36" s="48"/>
      <c r="D36" t="s">
        <v>253</v>
      </c>
    </row>
    <row r="37" spans="2:4">
      <c r="B37" s="49"/>
      <c r="D37" t="s">
        <v>103</v>
      </c>
    </row>
    <row r="38" spans="2:4">
      <c r="B38" s="48"/>
      <c r="D38" t="s">
        <v>254</v>
      </c>
    </row>
    <row r="39" spans="2:4">
      <c r="B39" s="49"/>
      <c r="D39" t="s">
        <v>256</v>
      </c>
    </row>
    <row r="40" spans="2:4">
      <c r="B40" s="48"/>
      <c r="D40" t="s">
        <v>257</v>
      </c>
    </row>
    <row r="41" spans="2:4">
      <c r="B41" s="49"/>
      <c r="D41" t="s">
        <v>258</v>
      </c>
    </row>
    <row r="42" spans="2:4">
      <c r="B42" s="48"/>
      <c r="D42" t="s">
        <v>259</v>
      </c>
    </row>
    <row r="43" spans="2:4">
      <c r="B43" s="49"/>
      <c r="D43" t="s">
        <v>260</v>
      </c>
    </row>
  </sheetData>
  <sortState xmlns:xlrd2="http://schemas.microsoft.com/office/spreadsheetml/2017/richdata2" ref="G3:G25">
    <sortCondition ref="G3:G25"/>
  </sortState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91"/>
  <sheetViews>
    <sheetView topLeftCell="E1" workbookViewId="0">
      <selection activeCell="I78" sqref="I78"/>
    </sheetView>
  </sheetViews>
  <sheetFormatPr defaultColWidth="8.81640625" defaultRowHeight="12.5"/>
  <cols>
    <col min="1" max="1" width="24.1796875" bestFit="1" customWidth="1"/>
    <col min="2" max="2" width="17.26953125" customWidth="1"/>
    <col min="3" max="3" width="27.81640625" customWidth="1"/>
    <col min="4" max="4" width="19.453125" bestFit="1" customWidth="1"/>
    <col min="5" max="5" width="26.81640625" bestFit="1" customWidth="1"/>
    <col min="6" max="6" width="27.7265625" bestFit="1" customWidth="1"/>
    <col min="7" max="7" width="17.1796875" customWidth="1"/>
    <col min="8" max="10" width="14.453125" customWidth="1"/>
    <col min="11" max="11" width="18.453125" customWidth="1"/>
    <col min="12" max="12" width="14.453125" customWidth="1"/>
    <col min="13" max="13" width="18.453125" customWidth="1"/>
    <col min="14" max="15" width="14.453125" customWidth="1"/>
    <col min="16" max="16" width="27.1796875" customWidth="1"/>
    <col min="17" max="19" width="14.453125" customWidth="1"/>
    <col min="20" max="20" width="30.81640625" customWidth="1"/>
    <col min="21" max="21" width="24" customWidth="1"/>
    <col min="22" max="23" width="14.453125" customWidth="1"/>
    <col min="24" max="24" width="18.26953125" customWidth="1"/>
    <col min="25" max="25" width="16.7265625" customWidth="1"/>
    <col min="26" max="26" width="27.453125" customWidth="1"/>
    <col min="27" max="27" width="32.453125" customWidth="1"/>
    <col min="28" max="28" width="24.1796875" customWidth="1"/>
    <col min="29" max="29" width="14.453125" customWidth="1"/>
    <col min="30" max="30" width="16.81640625" customWidth="1"/>
    <col min="31" max="31" width="14.7265625" customWidth="1"/>
    <col min="32" max="32" width="14.453125" customWidth="1"/>
    <col min="33" max="33" width="15.26953125" customWidth="1"/>
    <col min="34" max="35" width="14.453125" customWidth="1"/>
  </cols>
  <sheetData>
    <row r="1" spans="1:8" ht="13">
      <c r="A1" s="16" t="s">
        <v>60</v>
      </c>
      <c r="B1" s="16"/>
    </row>
    <row r="2" spans="1:8" ht="13" thickBot="1"/>
    <row r="3" spans="1:8" ht="13.5" thickBot="1">
      <c r="A3" s="13" t="s">
        <v>15</v>
      </c>
      <c r="B3" s="14" t="s">
        <v>22</v>
      </c>
      <c r="C3" s="14" t="s">
        <v>23</v>
      </c>
      <c r="D3" s="14" t="s">
        <v>75</v>
      </c>
      <c r="E3" s="14" t="s">
        <v>24</v>
      </c>
      <c r="F3" s="14" t="s">
        <v>25</v>
      </c>
      <c r="G3" s="14" t="s">
        <v>21</v>
      </c>
      <c r="H3" s="15" t="s">
        <v>107</v>
      </c>
    </row>
    <row r="4" spans="1:8">
      <c r="A4" s="11" t="s">
        <v>22</v>
      </c>
      <c r="B4" s="12" t="s">
        <v>26</v>
      </c>
      <c r="C4" s="12" t="s">
        <v>29</v>
      </c>
      <c r="D4" s="18" t="s">
        <v>32</v>
      </c>
      <c r="E4" s="18" t="s">
        <v>242</v>
      </c>
      <c r="F4" s="12" t="s">
        <v>48</v>
      </c>
      <c r="G4" s="12" t="s">
        <v>58</v>
      </c>
      <c r="H4" s="17" t="s">
        <v>76</v>
      </c>
    </row>
    <row r="5" spans="1:8">
      <c r="A5" s="5" t="s">
        <v>23</v>
      </c>
      <c r="B5" s="3" t="s">
        <v>27</v>
      </c>
      <c r="C5" s="3" t="s">
        <v>30</v>
      </c>
      <c r="D5" s="4" t="s">
        <v>33</v>
      </c>
      <c r="E5" s="4" t="s">
        <v>37</v>
      </c>
      <c r="F5" s="3" t="s">
        <v>49</v>
      </c>
      <c r="G5" s="3" t="s">
        <v>59</v>
      </c>
      <c r="H5" s="6"/>
    </row>
    <row r="6" spans="1:8">
      <c r="A6" s="7" t="s">
        <v>75</v>
      </c>
      <c r="B6" s="4" t="s">
        <v>241</v>
      </c>
      <c r="C6" s="3" t="s">
        <v>31</v>
      </c>
      <c r="D6" s="4" t="s">
        <v>240</v>
      </c>
      <c r="E6" s="3" t="s">
        <v>38</v>
      </c>
      <c r="F6" s="3" t="s">
        <v>50</v>
      </c>
      <c r="G6" s="3"/>
      <c r="H6" s="6"/>
    </row>
    <row r="7" spans="1:8">
      <c r="A7" s="5" t="s">
        <v>24</v>
      </c>
      <c r="B7" s="3"/>
      <c r="C7" s="3"/>
      <c r="D7" s="3" t="s">
        <v>35</v>
      </c>
      <c r="E7" s="3" t="s">
        <v>39</v>
      </c>
      <c r="F7" s="3" t="s">
        <v>51</v>
      </c>
      <c r="G7" s="3"/>
      <c r="H7" s="6"/>
    </row>
    <row r="8" spans="1:8">
      <c r="A8" s="5" t="s">
        <v>25</v>
      </c>
      <c r="B8" s="3"/>
      <c r="C8" s="3"/>
      <c r="D8" s="3"/>
      <c r="E8" s="3" t="s">
        <v>40</v>
      </c>
      <c r="F8" s="3" t="s">
        <v>52</v>
      </c>
      <c r="G8" s="3"/>
      <c r="H8" s="6"/>
    </row>
    <row r="9" spans="1:8">
      <c r="A9" s="5" t="s">
        <v>21</v>
      </c>
      <c r="B9" s="3"/>
      <c r="C9" s="3"/>
      <c r="D9" s="3"/>
      <c r="E9" s="3" t="s">
        <v>41</v>
      </c>
      <c r="F9" s="3" t="s">
        <v>53</v>
      </c>
      <c r="G9" s="3"/>
      <c r="H9" s="6"/>
    </row>
    <row r="10" spans="1:8">
      <c r="A10" s="7" t="s">
        <v>76</v>
      </c>
      <c r="B10" s="3"/>
      <c r="C10" s="3"/>
      <c r="D10" s="3"/>
      <c r="E10" s="3" t="s">
        <v>42</v>
      </c>
      <c r="F10" s="3" t="s">
        <v>54</v>
      </c>
      <c r="G10" s="3"/>
      <c r="H10" s="6"/>
    </row>
    <row r="11" spans="1:8">
      <c r="A11" s="5"/>
      <c r="B11" s="3"/>
      <c r="C11" s="3"/>
      <c r="D11" s="3"/>
      <c r="E11" s="3" t="s">
        <v>43</v>
      </c>
      <c r="F11" s="3" t="s">
        <v>55</v>
      </c>
      <c r="G11" s="3"/>
      <c r="H11" s="6"/>
    </row>
    <row r="12" spans="1:8">
      <c r="A12" s="5"/>
      <c r="B12" s="3"/>
      <c r="C12" s="3"/>
      <c r="D12" s="3"/>
      <c r="E12" s="3" t="s">
        <v>44</v>
      </c>
      <c r="F12" s="3" t="s">
        <v>56</v>
      </c>
      <c r="G12" s="3"/>
      <c r="H12" s="6"/>
    </row>
    <row r="13" spans="1:8">
      <c r="A13" s="5"/>
      <c r="B13" s="3"/>
      <c r="C13" s="3"/>
      <c r="D13" s="3"/>
      <c r="E13" s="3" t="s">
        <v>45</v>
      </c>
      <c r="F13" s="3" t="s">
        <v>57</v>
      </c>
      <c r="G13" s="3"/>
      <c r="H13" s="6"/>
    </row>
    <row r="14" spans="1:8">
      <c r="A14" s="5"/>
      <c r="B14" s="3"/>
      <c r="C14" s="3"/>
      <c r="D14" s="3"/>
      <c r="E14" s="3" t="s">
        <v>46</v>
      </c>
      <c r="F14" s="3"/>
      <c r="G14" s="3"/>
      <c r="H14" s="6"/>
    </row>
    <row r="15" spans="1:8" ht="13" thickBot="1">
      <c r="A15" s="8"/>
      <c r="B15" s="9"/>
      <c r="C15" s="9"/>
      <c r="D15" s="9"/>
      <c r="E15" s="9" t="s">
        <v>47</v>
      </c>
      <c r="F15" s="9"/>
      <c r="G15" s="9"/>
      <c r="H15" s="10"/>
    </row>
    <row r="17" spans="1:36" ht="13">
      <c r="A17" s="16" t="s">
        <v>108</v>
      </c>
    </row>
    <row r="18" spans="1:36">
      <c r="AJ18" s="2"/>
    </row>
    <row r="19" spans="1:36">
      <c r="A19" s="25" t="s">
        <v>26</v>
      </c>
      <c r="B19" s="26" t="s">
        <v>27</v>
      </c>
      <c r="C19" s="26" t="s">
        <v>241</v>
      </c>
      <c r="D19" s="26" t="s">
        <v>29</v>
      </c>
      <c r="E19" s="26" t="s">
        <v>30</v>
      </c>
      <c r="F19" s="26" t="s">
        <v>31</v>
      </c>
      <c r="G19" s="26" t="s">
        <v>32</v>
      </c>
      <c r="H19" s="26" t="s">
        <v>33</v>
      </c>
      <c r="I19" s="26" t="s">
        <v>34</v>
      </c>
      <c r="J19" s="26" t="s">
        <v>35</v>
      </c>
      <c r="K19" s="26" t="s">
        <v>36</v>
      </c>
      <c r="L19" s="26" t="s">
        <v>37</v>
      </c>
      <c r="M19" s="26" t="s">
        <v>38</v>
      </c>
      <c r="N19" s="26" t="s">
        <v>39</v>
      </c>
      <c r="O19" s="26" t="s">
        <v>40</v>
      </c>
      <c r="P19" s="26" t="s">
        <v>41</v>
      </c>
      <c r="Q19" s="26" t="s">
        <v>42</v>
      </c>
      <c r="R19" s="26" t="s">
        <v>43</v>
      </c>
      <c r="S19" s="26" t="s">
        <v>44</v>
      </c>
      <c r="T19" s="26" t="s">
        <v>45</v>
      </c>
      <c r="U19" s="26" t="s">
        <v>46</v>
      </c>
      <c r="V19" s="26" t="s">
        <v>47</v>
      </c>
      <c r="W19" s="26" t="s">
        <v>48</v>
      </c>
      <c r="X19" s="26" t="s">
        <v>49</v>
      </c>
      <c r="Y19" s="26" t="s">
        <v>50</v>
      </c>
      <c r="Z19" s="26" t="s">
        <v>51</v>
      </c>
      <c r="AA19" s="26" t="s">
        <v>52</v>
      </c>
      <c r="AB19" s="26" t="s">
        <v>53</v>
      </c>
      <c r="AC19" s="26" t="s">
        <v>54</v>
      </c>
      <c r="AD19" s="26" t="s">
        <v>55</v>
      </c>
      <c r="AE19" s="26" t="s">
        <v>56</v>
      </c>
      <c r="AF19" s="26" t="s">
        <v>57</v>
      </c>
      <c r="AG19" s="26" t="s">
        <v>58</v>
      </c>
      <c r="AH19" s="26" t="s">
        <v>59</v>
      </c>
      <c r="AI19" s="27" t="s">
        <v>76</v>
      </c>
    </row>
    <row r="20" spans="1:36">
      <c r="A20" s="19" t="s">
        <v>64</v>
      </c>
      <c r="B20" s="3" t="s">
        <v>61</v>
      </c>
      <c r="C20" s="3" t="s">
        <v>64</v>
      </c>
      <c r="D20" s="3" t="s">
        <v>70</v>
      </c>
      <c r="E20" s="3" t="s">
        <v>65</v>
      </c>
      <c r="F20" s="3" t="s">
        <v>70</v>
      </c>
      <c r="G20" s="3" t="s">
        <v>71</v>
      </c>
      <c r="H20" s="3" t="s">
        <v>71</v>
      </c>
      <c r="I20" s="3" t="s">
        <v>71</v>
      </c>
      <c r="J20" s="3" t="s">
        <v>73</v>
      </c>
      <c r="K20" s="3" t="s">
        <v>64</v>
      </c>
      <c r="L20" s="3" t="s">
        <v>78</v>
      </c>
      <c r="M20" s="3" t="s">
        <v>78</v>
      </c>
      <c r="N20" s="3" t="s">
        <v>64</v>
      </c>
      <c r="O20" s="3" t="s">
        <v>64</v>
      </c>
      <c r="P20" s="3" t="s">
        <v>64</v>
      </c>
      <c r="Q20" s="3" t="s">
        <v>64</v>
      </c>
      <c r="R20" s="3" t="s">
        <v>64</v>
      </c>
      <c r="S20" s="3" t="s">
        <v>64</v>
      </c>
      <c r="T20" s="3" t="s">
        <v>64</v>
      </c>
      <c r="U20" s="3" t="s">
        <v>64</v>
      </c>
      <c r="V20" s="3" t="s">
        <v>62</v>
      </c>
      <c r="W20" s="3" t="s">
        <v>70</v>
      </c>
      <c r="X20" s="3" t="s">
        <v>70</v>
      </c>
      <c r="Y20" s="3" t="s">
        <v>70</v>
      </c>
      <c r="Z20" s="3" t="s">
        <v>70</v>
      </c>
      <c r="AA20" s="3" t="s">
        <v>70</v>
      </c>
      <c r="AB20" s="3" t="s">
        <v>70</v>
      </c>
      <c r="AC20" s="3" t="s">
        <v>70</v>
      </c>
      <c r="AD20" s="3" t="s">
        <v>66</v>
      </c>
      <c r="AE20" s="3" t="s">
        <v>66</v>
      </c>
      <c r="AF20" s="3" t="s">
        <v>70</v>
      </c>
      <c r="AG20" s="3" t="s">
        <v>80</v>
      </c>
      <c r="AH20" s="3" t="s">
        <v>84</v>
      </c>
      <c r="AI20" s="20" t="s">
        <v>76</v>
      </c>
    </row>
    <row r="21" spans="1:36">
      <c r="A21" s="19"/>
      <c r="B21" s="3" t="s">
        <v>62</v>
      </c>
      <c r="C21" s="3" t="s">
        <v>77</v>
      </c>
      <c r="D21" s="3"/>
      <c r="E21" s="3" t="s">
        <v>66</v>
      </c>
      <c r="F21" s="3"/>
      <c r="G21" s="3" t="s">
        <v>72</v>
      </c>
      <c r="H21" s="3" t="s">
        <v>72</v>
      </c>
      <c r="I21" s="3" t="s">
        <v>72</v>
      </c>
      <c r="J21" s="3" t="s">
        <v>74</v>
      </c>
      <c r="K21" s="3" t="s">
        <v>70</v>
      </c>
      <c r="L21" s="3" t="s">
        <v>62</v>
      </c>
      <c r="M21" s="3" t="s">
        <v>62</v>
      </c>
      <c r="N21" s="3" t="s">
        <v>62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 t="s">
        <v>67</v>
      </c>
      <c r="AE21" s="3" t="s">
        <v>67</v>
      </c>
      <c r="AF21" s="3"/>
      <c r="AG21" s="3" t="s">
        <v>81</v>
      </c>
      <c r="AH21" s="3" t="s">
        <v>61</v>
      </c>
      <c r="AI21" s="20"/>
    </row>
    <row r="22" spans="1:36">
      <c r="A22" s="19"/>
      <c r="B22" s="3" t="s">
        <v>63</v>
      </c>
      <c r="C22" s="3"/>
      <c r="D22" s="3"/>
      <c r="E22" s="3" t="s">
        <v>67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 t="s">
        <v>68</v>
      </c>
      <c r="AE22" s="3" t="s">
        <v>68</v>
      </c>
      <c r="AF22" s="3"/>
      <c r="AG22" s="3" t="s">
        <v>82</v>
      </c>
      <c r="AH22" s="3" t="s">
        <v>85</v>
      </c>
      <c r="AI22" s="20"/>
    </row>
    <row r="23" spans="1:36">
      <c r="A23" s="19"/>
      <c r="B23" s="3"/>
      <c r="C23" s="3"/>
      <c r="D23" s="3"/>
      <c r="E23" s="3" t="s">
        <v>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 t="s">
        <v>70</v>
      </c>
      <c r="AE23" s="3" t="s">
        <v>70</v>
      </c>
      <c r="AF23" s="3"/>
      <c r="AG23" s="3" t="s">
        <v>83</v>
      </c>
      <c r="AH23" s="3" t="s">
        <v>86</v>
      </c>
      <c r="AI23" s="20"/>
    </row>
    <row r="24" spans="1:36">
      <c r="A24" s="19"/>
      <c r="B24" s="3"/>
      <c r="C24" s="3"/>
      <c r="D24" s="3"/>
      <c r="E24" s="3" t="s">
        <v>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 t="s">
        <v>87</v>
      </c>
      <c r="AI24" s="20"/>
    </row>
    <row r="25" spans="1:36">
      <c r="A25" s="19"/>
      <c r="B25" s="3"/>
      <c r="C25" s="3"/>
      <c r="D25" s="3"/>
      <c r="E25" s="3" t="s">
        <v>70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 t="s">
        <v>88</v>
      </c>
      <c r="AI25" s="20"/>
    </row>
    <row r="26" spans="1:36">
      <c r="A26" s="1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 t="s">
        <v>89</v>
      </c>
      <c r="AI26" s="20"/>
    </row>
    <row r="27" spans="1:36">
      <c r="A27" s="1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 t="s">
        <v>90</v>
      </c>
      <c r="AI27" s="20"/>
    </row>
    <row r="28" spans="1:36">
      <c r="A28" s="1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 t="s">
        <v>91</v>
      </c>
      <c r="AI28" s="20"/>
    </row>
    <row r="29" spans="1:36">
      <c r="A29" s="1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 t="s">
        <v>92</v>
      </c>
      <c r="AI29" s="20"/>
    </row>
    <row r="30" spans="1:36">
      <c r="A30" s="1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 t="s">
        <v>93</v>
      </c>
      <c r="AI30" s="20"/>
    </row>
    <row r="31" spans="1:36">
      <c r="A31" s="1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 t="s">
        <v>94</v>
      </c>
      <c r="AI31" s="20"/>
    </row>
    <row r="32" spans="1:36">
      <c r="A32" s="1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 t="s">
        <v>95</v>
      </c>
      <c r="AI32" s="20"/>
    </row>
    <row r="33" spans="1:35">
      <c r="A33" s="1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 t="s">
        <v>96</v>
      </c>
      <c r="AI33" s="20"/>
    </row>
    <row r="34" spans="1:35">
      <c r="A34" s="1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 t="s">
        <v>97</v>
      </c>
      <c r="AI34" s="20"/>
    </row>
    <row r="35" spans="1:35">
      <c r="A35" s="1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 t="s">
        <v>98</v>
      </c>
      <c r="AI35" s="20"/>
    </row>
    <row r="36" spans="1:35">
      <c r="A36" s="1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 t="s">
        <v>99</v>
      </c>
      <c r="AI36" s="20"/>
    </row>
    <row r="37" spans="1:35">
      <c r="A37" s="1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 t="s">
        <v>100</v>
      </c>
      <c r="AI37" s="20"/>
    </row>
    <row r="38" spans="1:35">
      <c r="A38" s="1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 t="s">
        <v>101</v>
      </c>
      <c r="AI38" s="20"/>
    </row>
    <row r="39" spans="1:35">
      <c r="A39" s="1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 t="s">
        <v>102</v>
      </c>
      <c r="AI39" s="20"/>
    </row>
    <row r="40" spans="1:35">
      <c r="A40" s="1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 t="s">
        <v>33</v>
      </c>
      <c r="AI40" s="20"/>
    </row>
    <row r="41" spans="1:35">
      <c r="A41" s="1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 t="s">
        <v>34</v>
      </c>
      <c r="AI41" s="20"/>
    </row>
    <row r="42" spans="1:35">
      <c r="A42" s="1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 t="s">
        <v>103</v>
      </c>
      <c r="AI42" s="20"/>
    </row>
    <row r="43" spans="1:35">
      <c r="A43" s="1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 t="s">
        <v>104</v>
      </c>
      <c r="AI43" s="20"/>
    </row>
    <row r="44" spans="1:35">
      <c r="A44" s="1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 t="s">
        <v>105</v>
      </c>
      <c r="AI44" s="20"/>
    </row>
    <row r="45" spans="1:35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 t="s">
        <v>106</v>
      </c>
      <c r="AI45" s="24"/>
    </row>
    <row r="48" spans="1:35" ht="13">
      <c r="A48" s="16" t="s">
        <v>188</v>
      </c>
    </row>
    <row r="49" spans="1:36" ht="13">
      <c r="A49" s="28"/>
    </row>
    <row r="50" spans="1:36">
      <c r="A50" t="s">
        <v>26</v>
      </c>
      <c r="B50" t="s">
        <v>27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33</v>
      </c>
      <c r="I50" t="s">
        <v>34</v>
      </c>
      <c r="J50" t="s">
        <v>35</v>
      </c>
      <c r="K50" t="s">
        <v>36</v>
      </c>
      <c r="L50" t="s">
        <v>37</v>
      </c>
      <c r="M50" t="s">
        <v>38</v>
      </c>
      <c r="N50" t="s">
        <v>39</v>
      </c>
      <c r="O50" t="s">
        <v>40</v>
      </c>
      <c r="P50" t="s">
        <v>41</v>
      </c>
      <c r="Q50" t="s">
        <v>42</v>
      </c>
      <c r="R50" t="s">
        <v>43</v>
      </c>
      <c r="S50" t="s">
        <v>44</v>
      </c>
      <c r="T50" t="s">
        <v>45</v>
      </c>
      <c r="U50" t="s">
        <v>46</v>
      </c>
      <c r="V50" t="s">
        <v>47</v>
      </c>
      <c r="W50" t="s">
        <v>48</v>
      </c>
      <c r="X50" t="s">
        <v>49</v>
      </c>
      <c r="Y50" t="s">
        <v>50</v>
      </c>
      <c r="Z50" t="s">
        <v>51</v>
      </c>
      <c r="AA50" t="s">
        <v>52</v>
      </c>
      <c r="AB50" t="s">
        <v>53</v>
      </c>
      <c r="AC50" t="s">
        <v>54</v>
      </c>
      <c r="AD50" t="s">
        <v>55</v>
      </c>
      <c r="AE50" t="s">
        <v>56</v>
      </c>
      <c r="AF50" t="s">
        <v>57</v>
      </c>
      <c r="AG50" t="s">
        <v>58</v>
      </c>
      <c r="AH50" t="s">
        <v>59</v>
      </c>
      <c r="AI50" s="2" t="s">
        <v>76</v>
      </c>
    </row>
    <row r="51" spans="1:36">
      <c r="A51" t="s">
        <v>109</v>
      </c>
      <c r="B51" t="s">
        <v>110</v>
      </c>
      <c r="C51" t="s">
        <v>110</v>
      </c>
      <c r="D51" t="s">
        <v>111</v>
      </c>
      <c r="E51" t="s">
        <v>112</v>
      </c>
      <c r="F51" t="s">
        <v>37</v>
      </c>
      <c r="G51" t="s">
        <v>113</v>
      </c>
      <c r="H51" t="s">
        <v>113</v>
      </c>
      <c r="I51" t="s">
        <v>113</v>
      </c>
      <c r="J51" t="s">
        <v>114</v>
      </c>
      <c r="K51" t="s">
        <v>115</v>
      </c>
      <c r="L51" t="s">
        <v>109</v>
      </c>
      <c r="M51" t="s">
        <v>64</v>
      </c>
      <c r="N51" t="s">
        <v>116</v>
      </c>
      <c r="O51" t="s">
        <v>117</v>
      </c>
      <c r="P51" t="s">
        <v>64</v>
      </c>
      <c r="Q51" t="s">
        <v>117</v>
      </c>
      <c r="R51" t="s">
        <v>79</v>
      </c>
      <c r="S51" t="s">
        <v>79</v>
      </c>
      <c r="T51" t="s">
        <v>70</v>
      </c>
      <c r="U51" t="s">
        <v>64</v>
      </c>
      <c r="V51" t="s">
        <v>118</v>
      </c>
      <c r="W51" t="s">
        <v>119</v>
      </c>
      <c r="X51" t="s">
        <v>120</v>
      </c>
      <c r="Y51" t="s">
        <v>121</v>
      </c>
      <c r="Z51" t="s">
        <v>121</v>
      </c>
      <c r="AA51" t="s">
        <v>121</v>
      </c>
      <c r="AB51" t="s">
        <v>121</v>
      </c>
      <c r="AC51" t="s">
        <v>122</v>
      </c>
      <c r="AD51" t="s">
        <v>123</v>
      </c>
      <c r="AE51" t="s">
        <v>119</v>
      </c>
      <c r="AF51" t="s">
        <v>124</v>
      </c>
      <c r="AG51" t="s">
        <v>64</v>
      </c>
      <c r="AH51" t="s">
        <v>64</v>
      </c>
      <c r="AI51" t="s">
        <v>76</v>
      </c>
    </row>
    <row r="52" spans="1:36">
      <c r="B52" t="s">
        <v>125</v>
      </c>
      <c r="C52" t="s">
        <v>125</v>
      </c>
      <c r="E52" t="s">
        <v>37</v>
      </c>
      <c r="G52" t="s">
        <v>126</v>
      </c>
      <c r="H52" t="s">
        <v>126</v>
      </c>
      <c r="I52" t="s">
        <v>126</v>
      </c>
      <c r="J52" t="s">
        <v>127</v>
      </c>
      <c r="K52" t="s">
        <v>128</v>
      </c>
      <c r="L52" t="s">
        <v>116</v>
      </c>
      <c r="N52" t="s">
        <v>118</v>
      </c>
      <c r="V52" t="s">
        <v>129</v>
      </c>
      <c r="W52" t="s">
        <v>130</v>
      </c>
      <c r="X52" t="s">
        <v>131</v>
      </c>
      <c r="Y52" t="s">
        <v>24</v>
      </c>
      <c r="AC52" t="s">
        <v>132</v>
      </c>
      <c r="AD52" t="s">
        <v>133</v>
      </c>
      <c r="AE52" t="s">
        <v>134</v>
      </c>
      <c r="AF52" t="s">
        <v>135</v>
      </c>
      <c r="AG52" t="s">
        <v>136</v>
      </c>
      <c r="AH52" t="s">
        <v>137</v>
      </c>
      <c r="AJ52" s="2"/>
    </row>
    <row r="53" spans="1:36">
      <c r="B53" t="s">
        <v>138</v>
      </c>
      <c r="C53" t="s">
        <v>138</v>
      </c>
      <c r="E53" t="s">
        <v>139</v>
      </c>
      <c r="J53" t="s">
        <v>140</v>
      </c>
      <c r="K53" t="s">
        <v>141</v>
      </c>
      <c r="L53" t="s">
        <v>118</v>
      </c>
      <c r="N53" t="s">
        <v>142</v>
      </c>
      <c r="Y53" t="s">
        <v>21</v>
      </c>
      <c r="AC53" t="s">
        <v>143</v>
      </c>
      <c r="AD53" t="s">
        <v>144</v>
      </c>
      <c r="AE53" t="s">
        <v>144</v>
      </c>
      <c r="AF53" t="s">
        <v>145</v>
      </c>
      <c r="AG53" t="s">
        <v>146</v>
      </c>
      <c r="AH53" t="s">
        <v>147</v>
      </c>
    </row>
    <row r="54" spans="1:36">
      <c r="B54" t="s">
        <v>148</v>
      </c>
      <c r="C54" t="s">
        <v>109</v>
      </c>
      <c r="J54" t="s">
        <v>149</v>
      </c>
      <c r="K54" t="s">
        <v>150</v>
      </c>
      <c r="AC54" t="s">
        <v>151</v>
      </c>
      <c r="AD54" t="s">
        <v>152</v>
      </c>
      <c r="AE54" t="s">
        <v>153</v>
      </c>
      <c r="AF54" t="s">
        <v>154</v>
      </c>
      <c r="AG54" t="s">
        <v>155</v>
      </c>
      <c r="AH54" t="s">
        <v>156</v>
      </c>
      <c r="AJ54" s="2"/>
    </row>
    <row r="55" spans="1:36">
      <c r="B55" t="s">
        <v>157</v>
      </c>
      <c r="J55" t="s">
        <v>158</v>
      </c>
      <c r="K55" t="s">
        <v>159</v>
      </c>
      <c r="AC55" t="s">
        <v>160</v>
      </c>
      <c r="AD55" t="s">
        <v>161</v>
      </c>
      <c r="AE55" t="s">
        <v>162</v>
      </c>
      <c r="AG55" t="s">
        <v>163</v>
      </c>
      <c r="AH55" t="s">
        <v>164</v>
      </c>
    </row>
    <row r="56" spans="1:36">
      <c r="B56" t="s">
        <v>165</v>
      </c>
      <c r="J56" t="s">
        <v>166</v>
      </c>
      <c r="K56" t="s">
        <v>167</v>
      </c>
      <c r="AD56" t="s">
        <v>168</v>
      </c>
      <c r="AE56" t="s">
        <v>169</v>
      </c>
      <c r="AG56" t="s">
        <v>170</v>
      </c>
      <c r="AH56" t="s">
        <v>171</v>
      </c>
    </row>
    <row r="57" spans="1:36">
      <c r="B57" t="s">
        <v>172</v>
      </c>
      <c r="J57" t="s">
        <v>173</v>
      </c>
      <c r="AE57" t="s">
        <v>174</v>
      </c>
      <c r="AH57" t="s">
        <v>175</v>
      </c>
    </row>
    <row r="58" spans="1:36">
      <c r="B58" t="s">
        <v>176</v>
      </c>
      <c r="J58" t="s">
        <v>177</v>
      </c>
      <c r="AH58" t="s">
        <v>178</v>
      </c>
    </row>
    <row r="59" spans="1:36">
      <c r="J59" t="s">
        <v>179</v>
      </c>
      <c r="AH59" t="s">
        <v>180</v>
      </c>
    </row>
    <row r="60" spans="1:36">
      <c r="J60" t="s">
        <v>181</v>
      </c>
      <c r="AH60" t="s">
        <v>182</v>
      </c>
    </row>
    <row r="61" spans="1:36">
      <c r="J61" t="s">
        <v>183</v>
      </c>
      <c r="AH61" t="s">
        <v>184</v>
      </c>
    </row>
    <row r="62" spans="1:36">
      <c r="J62" t="s">
        <v>185</v>
      </c>
      <c r="AH62" t="s">
        <v>186</v>
      </c>
    </row>
    <row r="63" spans="1:36">
      <c r="J63" t="s">
        <v>187</v>
      </c>
    </row>
    <row r="67" spans="1:7" ht="13">
      <c r="A67" s="16" t="s">
        <v>239</v>
      </c>
    </row>
    <row r="69" spans="1:7" ht="13.5" thickBot="1">
      <c r="A69" s="30" t="s">
        <v>22</v>
      </c>
      <c r="B69" s="31" t="s">
        <v>23</v>
      </c>
      <c r="C69" s="31" t="s">
        <v>75</v>
      </c>
      <c r="D69" s="31" t="s">
        <v>24</v>
      </c>
      <c r="E69" s="31" t="s">
        <v>25</v>
      </c>
      <c r="F69" s="31" t="s">
        <v>21</v>
      </c>
      <c r="G69" s="32" t="s">
        <v>76</v>
      </c>
    </row>
    <row r="70" spans="1:7">
      <c r="A70" s="21" t="s">
        <v>189</v>
      </c>
      <c r="B70" s="12" t="s">
        <v>198</v>
      </c>
      <c r="C70" s="12" t="s">
        <v>70</v>
      </c>
      <c r="D70" s="12" t="s">
        <v>64</v>
      </c>
      <c r="E70" s="12" t="s">
        <v>64</v>
      </c>
      <c r="F70" s="12" t="s">
        <v>64</v>
      </c>
      <c r="G70" s="29" t="s">
        <v>76</v>
      </c>
    </row>
    <row r="71" spans="1:7">
      <c r="A71" s="19" t="s">
        <v>190</v>
      </c>
      <c r="B71" s="3" t="s">
        <v>199</v>
      </c>
      <c r="C71" s="3"/>
      <c r="D71" s="3" t="s">
        <v>207</v>
      </c>
      <c r="E71" s="3" t="s">
        <v>214</v>
      </c>
      <c r="F71" s="3" t="s">
        <v>233</v>
      </c>
      <c r="G71" s="20"/>
    </row>
    <row r="72" spans="1:7">
      <c r="A72" s="19" t="s">
        <v>109</v>
      </c>
      <c r="B72" s="3" t="s">
        <v>200</v>
      </c>
      <c r="C72" s="3"/>
      <c r="D72" s="3" t="s">
        <v>208</v>
      </c>
      <c r="E72" s="3" t="s">
        <v>215</v>
      </c>
      <c r="F72" s="3" t="s">
        <v>137</v>
      </c>
      <c r="G72" s="20"/>
    </row>
    <row r="73" spans="1:7">
      <c r="A73" s="19" t="s">
        <v>191</v>
      </c>
      <c r="B73" s="3" t="s">
        <v>201</v>
      </c>
      <c r="C73" s="3"/>
      <c r="D73" s="3" t="s">
        <v>209</v>
      </c>
      <c r="E73" s="3" t="s">
        <v>216</v>
      </c>
      <c r="F73" s="3" t="s">
        <v>234</v>
      </c>
      <c r="G73" s="20"/>
    </row>
    <row r="74" spans="1:7">
      <c r="A74" s="19" t="s">
        <v>192</v>
      </c>
      <c r="B74" s="3" t="s">
        <v>202</v>
      </c>
      <c r="C74" s="3"/>
      <c r="D74" s="3" t="s">
        <v>210</v>
      </c>
      <c r="E74" s="3" t="s">
        <v>217</v>
      </c>
      <c r="F74" s="3" t="s">
        <v>235</v>
      </c>
      <c r="G74" s="20"/>
    </row>
    <row r="75" spans="1:7">
      <c r="A75" s="19" t="s">
        <v>193</v>
      </c>
      <c r="B75" s="3" t="s">
        <v>203</v>
      </c>
      <c r="C75" s="3"/>
      <c r="D75" s="3" t="s">
        <v>211</v>
      </c>
      <c r="E75" s="3" t="s">
        <v>218</v>
      </c>
      <c r="F75" s="3" t="s">
        <v>236</v>
      </c>
      <c r="G75" s="20"/>
    </row>
    <row r="76" spans="1:7">
      <c r="A76" s="19" t="s">
        <v>194</v>
      </c>
      <c r="B76" s="3" t="s">
        <v>204</v>
      </c>
      <c r="C76" s="3"/>
      <c r="D76" s="3" t="s">
        <v>212</v>
      </c>
      <c r="E76" s="3" t="s">
        <v>219</v>
      </c>
      <c r="F76" s="3" t="s">
        <v>237</v>
      </c>
      <c r="G76" s="20"/>
    </row>
    <row r="77" spans="1:7">
      <c r="A77" s="19" t="s">
        <v>195</v>
      </c>
      <c r="B77" s="3" t="s">
        <v>205</v>
      </c>
      <c r="C77" s="3"/>
      <c r="D77" s="3" t="s">
        <v>213</v>
      </c>
      <c r="E77" s="3" t="s">
        <v>220</v>
      </c>
      <c r="F77" s="3" t="s">
        <v>163</v>
      </c>
      <c r="G77" s="20"/>
    </row>
    <row r="78" spans="1:7">
      <c r="A78" s="19" t="s">
        <v>196</v>
      </c>
      <c r="B78" s="3" t="s">
        <v>206</v>
      </c>
      <c r="C78" s="3"/>
      <c r="D78" s="3"/>
      <c r="E78" s="3" t="s">
        <v>221</v>
      </c>
      <c r="F78" s="3" t="s">
        <v>238</v>
      </c>
      <c r="G78" s="20"/>
    </row>
    <row r="79" spans="1:7">
      <c r="A79" s="19" t="s">
        <v>197</v>
      </c>
      <c r="B79" s="3" t="s">
        <v>129</v>
      </c>
      <c r="C79" s="3"/>
      <c r="D79" s="3"/>
      <c r="E79" s="3" t="s">
        <v>222</v>
      </c>
      <c r="F79" s="3"/>
      <c r="G79" s="20"/>
    </row>
    <row r="80" spans="1:7">
      <c r="A80" s="19" t="s">
        <v>70</v>
      </c>
      <c r="B80" s="3"/>
      <c r="C80" s="3"/>
      <c r="D80" s="3"/>
      <c r="E80" s="3" t="s">
        <v>223</v>
      </c>
      <c r="F80" s="3"/>
      <c r="G80" s="20"/>
    </row>
    <row r="81" spans="1:7">
      <c r="A81" s="19" t="s">
        <v>70</v>
      </c>
      <c r="B81" s="3"/>
      <c r="C81" s="3"/>
      <c r="D81" s="3"/>
      <c r="E81" s="3" t="s">
        <v>224</v>
      </c>
      <c r="F81" s="3"/>
      <c r="G81" s="20"/>
    </row>
    <row r="82" spans="1:7">
      <c r="A82" s="19"/>
      <c r="B82" s="3"/>
      <c r="C82" s="3"/>
      <c r="D82" s="3"/>
      <c r="E82" s="3" t="s">
        <v>225</v>
      </c>
      <c r="F82" s="3"/>
      <c r="G82" s="20"/>
    </row>
    <row r="83" spans="1:7">
      <c r="A83" s="19"/>
      <c r="B83" s="3"/>
      <c r="C83" s="3"/>
      <c r="D83" s="3"/>
      <c r="E83" s="3" t="s">
        <v>226</v>
      </c>
      <c r="F83" s="3"/>
      <c r="G83" s="20"/>
    </row>
    <row r="84" spans="1:7">
      <c r="A84" s="19"/>
      <c r="B84" s="3"/>
      <c r="C84" s="3"/>
      <c r="D84" s="3"/>
      <c r="E84" s="3" t="s">
        <v>142</v>
      </c>
      <c r="F84" s="3"/>
      <c r="G84" s="20"/>
    </row>
    <row r="85" spans="1:7">
      <c r="A85" s="19"/>
      <c r="B85" s="3"/>
      <c r="C85" s="3"/>
      <c r="D85" s="3"/>
      <c r="E85" s="3" t="s">
        <v>227</v>
      </c>
      <c r="F85" s="3"/>
      <c r="G85" s="20"/>
    </row>
    <row r="86" spans="1:7">
      <c r="A86" s="19"/>
      <c r="B86" s="3"/>
      <c r="C86" s="3"/>
      <c r="D86" s="3"/>
      <c r="E86" s="3" t="s">
        <v>228</v>
      </c>
      <c r="F86" s="3"/>
      <c r="G86" s="20"/>
    </row>
    <row r="87" spans="1:7">
      <c r="A87" s="19"/>
      <c r="B87" s="3"/>
      <c r="C87" s="3"/>
      <c r="D87" s="3"/>
      <c r="E87" s="3" t="s">
        <v>229</v>
      </c>
      <c r="F87" s="3"/>
      <c r="G87" s="20"/>
    </row>
    <row r="88" spans="1:7">
      <c r="A88" s="19"/>
      <c r="B88" s="3"/>
      <c r="C88" s="3"/>
      <c r="D88" s="3"/>
      <c r="E88" s="3" t="s">
        <v>230</v>
      </c>
      <c r="F88" s="3"/>
      <c r="G88" s="20"/>
    </row>
    <row r="89" spans="1:7">
      <c r="A89" s="19"/>
      <c r="B89" s="3"/>
      <c r="C89" s="3"/>
      <c r="D89" s="3"/>
      <c r="E89" s="3" t="s">
        <v>231</v>
      </c>
      <c r="F89" s="3"/>
      <c r="G89" s="20"/>
    </row>
    <row r="90" spans="1:7">
      <c r="A90" s="19"/>
      <c r="B90" s="3"/>
      <c r="C90" s="3"/>
      <c r="D90" s="3"/>
      <c r="E90" s="3" t="s">
        <v>232</v>
      </c>
      <c r="F90" s="3"/>
      <c r="G90" s="20"/>
    </row>
    <row r="91" spans="1:7">
      <c r="A91" s="22"/>
      <c r="B91" s="23"/>
      <c r="C91" s="23"/>
      <c r="D91" s="23"/>
      <c r="E91" s="23" t="s">
        <v>70</v>
      </c>
      <c r="F91" s="23"/>
      <c r="G91" s="24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Summary Sheet</vt:lpstr>
      <vt:lpstr>ADA Operating and PM</vt:lpstr>
      <vt:lpstr>Vehicle Replacements</vt:lpstr>
      <vt:lpstr>Fixed Guideway</vt:lpstr>
      <vt:lpstr>Facilities and Other</vt:lpstr>
      <vt:lpstr>ADA Estimates by Operator</vt:lpstr>
      <vt:lpstr>Data Lists</vt:lpstr>
      <vt:lpstr>Category and Element1</vt:lpstr>
      <vt:lpstr>Category</vt:lpstr>
      <vt:lpstr>Facilities</vt:lpstr>
      <vt:lpstr>Guideway</vt:lpstr>
      <vt:lpstr>'Summary Sheet'!Print_Area</vt:lpstr>
      <vt:lpstr>RailwayTrack</vt:lpstr>
      <vt:lpstr>Select</vt:lpstr>
      <vt:lpstr>Stations</vt:lpstr>
      <vt:lpstr>Systems</vt:lpstr>
      <vt:lpstr>Vehicles</vt:lpstr>
    </vt:vector>
  </TitlesOfParts>
  <Company>MTC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Tepke</dc:creator>
  <cp:lastModifiedBy>Max Dunsker</cp:lastModifiedBy>
  <cp:lastPrinted>2015-03-31T20:42:30Z</cp:lastPrinted>
  <dcterms:created xsi:type="dcterms:W3CDTF">2007-12-29T01:54:26Z</dcterms:created>
  <dcterms:modified xsi:type="dcterms:W3CDTF">2026-07-28T16:29:53Z</dcterms:modified>
</cp:coreProperties>
</file>